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Work Staff\Jobs\"/>
    </mc:Choice>
  </mc:AlternateContent>
  <bookViews>
    <workbookView xWindow="0" yWindow="0" windowWidth="16392" windowHeight="5616" activeTab="2"/>
  </bookViews>
  <sheets>
    <sheet name="Question 3" sheetId="1" r:id="rId1"/>
    <sheet name="Question 4" sheetId="2" r:id="rId2"/>
    <sheet name="Question 5" sheetId="3" r:id="rId3"/>
  </sheets>
  <calcPr calcId="162913"/>
</workbook>
</file>

<file path=xl/calcChain.xml><?xml version="1.0" encoding="utf-8"?>
<calcChain xmlns="http://schemas.openxmlformats.org/spreadsheetml/2006/main">
  <c r="F3" i="3" l="1"/>
  <c r="F4" i="3"/>
  <c r="F5" i="3"/>
  <c r="F6" i="3"/>
  <c r="F7" i="3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B35" i="3"/>
  <c r="C35" i="3" s="1"/>
  <c r="B34" i="3"/>
  <c r="C34" i="3" s="1"/>
  <c r="B33" i="3"/>
  <c r="C33" i="3" s="1"/>
  <c r="B32" i="3"/>
  <c r="C32" i="3" s="1"/>
  <c r="B31" i="3"/>
  <c r="C31" i="3" s="1"/>
  <c r="B30" i="3"/>
  <c r="C30" i="3" s="1"/>
  <c r="B29" i="3"/>
  <c r="C29" i="3" s="1"/>
  <c r="B28" i="3"/>
  <c r="C28" i="3" s="1"/>
  <c r="B27" i="3"/>
  <c r="C27" i="3" s="1"/>
  <c r="B26" i="3"/>
  <c r="C26" i="3" s="1"/>
  <c r="B25" i="3"/>
  <c r="C25" i="3" s="1"/>
  <c r="B24" i="3"/>
  <c r="C24" i="3" s="1"/>
  <c r="B23" i="3"/>
  <c r="C23" i="3" s="1"/>
  <c r="B22" i="3"/>
  <c r="C22" i="3" s="1"/>
  <c r="B21" i="3"/>
  <c r="C21" i="3" s="1"/>
  <c r="B20" i="3"/>
  <c r="C20" i="3" s="1"/>
  <c r="B19" i="3"/>
  <c r="C19" i="3" s="1"/>
  <c r="B18" i="3"/>
  <c r="C18" i="3" s="1"/>
  <c r="B17" i="3"/>
  <c r="C17" i="3" s="1"/>
  <c r="B16" i="3"/>
  <c r="C16" i="3" s="1"/>
  <c r="B15" i="3"/>
  <c r="C15" i="3" s="1"/>
  <c r="B14" i="3"/>
  <c r="C14" i="3" s="1"/>
  <c r="B13" i="3"/>
  <c r="C13" i="3" s="1"/>
  <c r="B12" i="3"/>
  <c r="C12" i="3" s="1"/>
  <c r="B11" i="3"/>
  <c r="C11" i="3" s="1"/>
  <c r="B10" i="3"/>
  <c r="C10" i="3" s="1"/>
  <c r="B9" i="3"/>
  <c r="C9" i="3" s="1"/>
  <c r="B8" i="3"/>
  <c r="C8" i="3" s="1"/>
  <c r="B7" i="3"/>
  <c r="C7" i="3" s="1"/>
  <c r="B6" i="3"/>
  <c r="C6" i="3" s="1"/>
  <c r="B5" i="3"/>
  <c r="C5" i="3" s="1"/>
  <c r="B4" i="3"/>
  <c r="C4" i="3" s="1"/>
  <c r="B3" i="3"/>
  <c r="C3" i="3" s="1"/>
  <c r="B2" i="3"/>
  <c r="C2" i="3" s="1"/>
  <c r="F32" i="2"/>
  <c r="C32" i="2"/>
  <c r="F31" i="2"/>
  <c r="C31" i="2"/>
  <c r="F30" i="2"/>
  <c r="C30" i="2"/>
  <c r="F29" i="2"/>
  <c r="C29" i="2"/>
  <c r="F28" i="2"/>
  <c r="C28" i="2"/>
  <c r="F27" i="2"/>
  <c r="C27" i="2"/>
  <c r="F26" i="2"/>
  <c r="C26" i="2"/>
  <c r="F25" i="2"/>
  <c r="C25" i="2"/>
  <c r="F24" i="2"/>
  <c r="C24" i="2"/>
  <c r="F23" i="2"/>
  <c r="C23" i="2"/>
  <c r="F22" i="2"/>
  <c r="C22" i="2"/>
  <c r="F21" i="2"/>
  <c r="C21" i="2"/>
  <c r="F20" i="2"/>
  <c r="C20" i="2"/>
  <c r="F19" i="2"/>
  <c r="C19" i="2"/>
  <c r="F18" i="2"/>
  <c r="C18" i="2"/>
  <c r="F17" i="2"/>
  <c r="C17" i="2"/>
  <c r="F16" i="2"/>
  <c r="C16" i="2"/>
  <c r="F15" i="2"/>
  <c r="C15" i="2"/>
  <c r="F14" i="2"/>
  <c r="C14" i="2"/>
  <c r="F13" i="2"/>
  <c r="C13" i="2"/>
  <c r="F12" i="2"/>
  <c r="C12" i="2"/>
  <c r="F11" i="2"/>
  <c r="C11" i="2"/>
  <c r="F10" i="2"/>
  <c r="C10" i="2"/>
  <c r="F9" i="2"/>
  <c r="C9" i="2"/>
  <c r="F8" i="2"/>
  <c r="C8" i="2"/>
  <c r="F7" i="2"/>
  <c r="C7" i="2"/>
  <c r="F6" i="2"/>
  <c r="C6" i="2"/>
  <c r="F5" i="2"/>
  <c r="C5" i="2"/>
  <c r="F4" i="2"/>
  <c r="C4" i="2"/>
  <c r="F3" i="2"/>
  <c r="C3" i="2"/>
  <c r="F2" i="2"/>
  <c r="C2" i="2"/>
  <c r="F22" i="1"/>
  <c r="H22" i="1" s="1"/>
  <c r="F21" i="1"/>
  <c r="H21" i="1" s="1"/>
  <c r="F20" i="1"/>
  <c r="H20" i="1" s="1"/>
  <c r="F19" i="1"/>
  <c r="H19" i="1" s="1"/>
  <c r="F18" i="1"/>
  <c r="H18" i="1" s="1"/>
  <c r="F17" i="1"/>
  <c r="H17" i="1" s="1"/>
  <c r="F16" i="1"/>
  <c r="H16" i="1" s="1"/>
  <c r="F15" i="1"/>
  <c r="H15" i="1" s="1"/>
  <c r="F14" i="1"/>
  <c r="H14" i="1" s="1"/>
  <c r="F13" i="1"/>
  <c r="H13" i="1" s="1"/>
  <c r="F12" i="1"/>
  <c r="H12" i="1" s="1"/>
  <c r="F11" i="1"/>
  <c r="H11" i="1" s="1"/>
  <c r="F10" i="1"/>
  <c r="H10" i="1" s="1"/>
  <c r="F9" i="1"/>
  <c r="H9" i="1" s="1"/>
  <c r="F8" i="1"/>
  <c r="H8" i="1" s="1"/>
  <c r="F7" i="1"/>
  <c r="H7" i="1" s="1"/>
  <c r="F6" i="1"/>
  <c r="H6" i="1" s="1"/>
  <c r="F5" i="1"/>
  <c r="H5" i="1" s="1"/>
  <c r="F4" i="1"/>
  <c r="H4" i="1" s="1"/>
  <c r="F3" i="1"/>
  <c r="H3" i="1" s="1"/>
  <c r="G3" i="1" l="1"/>
  <c r="I3" i="1" s="1"/>
  <c r="G4" i="1"/>
  <c r="I4" i="1" s="1"/>
  <c r="G5" i="1"/>
  <c r="I5" i="1" s="1"/>
  <c r="G6" i="1"/>
  <c r="I6" i="1" s="1"/>
  <c r="G7" i="1"/>
  <c r="I7" i="1" s="1"/>
  <c r="G8" i="1"/>
  <c r="I8" i="1" s="1"/>
  <c r="G9" i="1"/>
  <c r="I9" i="1" s="1"/>
  <c r="G10" i="1"/>
  <c r="I10" i="1" s="1"/>
  <c r="G11" i="1"/>
  <c r="I11" i="1" s="1"/>
  <c r="G12" i="1"/>
  <c r="I12" i="1" s="1"/>
  <c r="G13" i="1"/>
  <c r="I13" i="1" s="1"/>
  <c r="G14" i="1"/>
  <c r="I14" i="1" s="1"/>
  <c r="G15" i="1"/>
  <c r="I15" i="1" s="1"/>
  <c r="G16" i="1"/>
  <c r="I16" i="1" s="1"/>
  <c r="G17" i="1"/>
  <c r="I17" i="1" s="1"/>
  <c r="G18" i="1"/>
  <c r="I18" i="1" s="1"/>
  <c r="G19" i="1"/>
  <c r="I19" i="1" s="1"/>
  <c r="G20" i="1"/>
  <c r="I20" i="1" s="1"/>
  <c r="G21" i="1"/>
  <c r="I21" i="1" s="1"/>
  <c r="G22" i="1"/>
  <c r="I22" i="1" s="1"/>
  <c r="I25" i="1" l="1"/>
  <c r="I24" i="1"/>
  <c r="I27" i="1" l="1"/>
  <c r="I26" i="1"/>
</calcChain>
</file>

<file path=xl/sharedStrings.xml><?xml version="1.0" encoding="utf-8"?>
<sst xmlns="http://schemas.openxmlformats.org/spreadsheetml/2006/main" count="33" uniqueCount="28">
  <si>
    <t xml:space="preserve">Test </t>
  </si>
  <si>
    <t>W1</t>
  </si>
  <si>
    <t>W2</t>
  </si>
  <si>
    <t>D</t>
  </si>
  <si>
    <t>P</t>
  </si>
  <si>
    <r>
      <rPr>
        <b/>
        <sz val="11"/>
        <color theme="1"/>
        <rFont val="Calibri"/>
        <family val="2"/>
        <scheme val="minor"/>
      </rPr>
      <t>De</t>
    </r>
    <r>
      <rPr>
        <b/>
        <sz val="11"/>
        <color theme="1"/>
        <rFont val="Calibri"/>
        <family val="2"/>
      </rPr>
      <t>²</t>
    </r>
  </si>
  <si>
    <t>Is</t>
  </si>
  <si>
    <t>De</t>
  </si>
  <si>
    <t>Is(50)</t>
  </si>
  <si>
    <t>mm</t>
  </si>
  <si>
    <t>kN</t>
  </si>
  <si>
    <r>
      <rPr>
        <b/>
        <sz val="11"/>
        <color theme="1"/>
        <rFont val="Calibri"/>
        <family val="2"/>
        <scheme val="minor"/>
      </rPr>
      <t>mm</t>
    </r>
    <r>
      <rPr>
        <b/>
        <sz val="11"/>
        <color theme="1"/>
        <rFont val="Calibri"/>
        <family val="2"/>
      </rPr>
      <t>²</t>
    </r>
  </si>
  <si>
    <t>MPa</t>
  </si>
  <si>
    <t xml:space="preserve">Mean Perpendicular </t>
  </si>
  <si>
    <t xml:space="preserve">Mean Parallel </t>
  </si>
  <si>
    <t>Ia(50)</t>
  </si>
  <si>
    <t>UCS</t>
  </si>
  <si>
    <t>Shear Force (N)</t>
  </si>
  <si>
    <t>Shear Displacement (mm)</t>
  </si>
  <si>
    <r>
      <rPr>
        <b/>
        <sz val="11"/>
        <color theme="1"/>
        <rFont val="Calibri"/>
        <family val="2"/>
        <scheme val="minor"/>
      </rPr>
      <t>Shear Stress (N/mm</t>
    </r>
    <r>
      <rPr>
        <b/>
        <sz val="11"/>
        <color theme="1"/>
        <rFont val="Calibri"/>
        <family val="2"/>
      </rPr>
      <t>²</t>
    </r>
    <r>
      <rPr>
        <b/>
        <sz val="11"/>
        <color theme="1"/>
        <rFont val="Calibri"/>
        <family val="2"/>
        <scheme val="minor"/>
      </rPr>
      <t>)</t>
    </r>
  </si>
  <si>
    <t>Normal Displacement (mm)</t>
  </si>
  <si>
    <r>
      <rPr>
        <b/>
        <sz val="11"/>
        <color theme="1"/>
        <rFont val="Calibri"/>
        <family val="2"/>
        <scheme val="minor"/>
      </rPr>
      <t>Normal Stress (N/mm</t>
    </r>
    <r>
      <rPr>
        <b/>
        <sz val="11"/>
        <color theme="1"/>
        <rFont val="Calibri"/>
        <family val="2"/>
      </rPr>
      <t>²</t>
    </r>
    <r>
      <rPr>
        <b/>
        <sz val="11"/>
        <color theme="1"/>
        <rFont val="Calibri"/>
        <family val="2"/>
        <scheme val="minor"/>
      </rPr>
      <t>)</t>
    </r>
  </si>
  <si>
    <t>Total axial load (kN)</t>
  </si>
  <si>
    <r>
      <rPr>
        <b/>
        <sz val="11"/>
        <color theme="1"/>
        <rFont val="Calibri"/>
        <family val="2"/>
        <scheme val="minor"/>
      </rPr>
      <t>Area (mm</t>
    </r>
    <r>
      <rPr>
        <b/>
        <sz val="11"/>
        <color theme="1"/>
        <rFont val="Calibri"/>
        <family val="2"/>
      </rPr>
      <t>²)</t>
    </r>
  </si>
  <si>
    <t>Axial stress (MPa)</t>
  </si>
  <si>
    <t>Deviator stress (MPa)</t>
  </si>
  <si>
    <t>Axial deformation (mm)</t>
  </si>
  <si>
    <t>Lateral deformation (mm)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</si>
</sst>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6" formatCode="0.000"/>
    <numFmt numFmtId="167" formatCode="0.00_ "/>
    <numFmt numFmtId="168" formatCode="0.0000_ "/>
    <numFmt numFmtId="169" formatCode="0.00000_ "/>
  </numFmts>
  <fonts count="4"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167" fontId="0" fillId="0" borderId="0" xfId="0" applyNumberFormat="1" applyFont="1" applyFill="1" applyAlignment="1">
      <alignment horizontal="center" vertical="center"/>
    </xf>
    <xf numFmtId="169" fontId="0" fillId="0" borderId="0" xfId="0" applyNumberFormat="1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7" fontId="0" fillId="0" borderId="4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7" fontId="0" fillId="0" borderId="6" xfId="0" applyNumberFormat="1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67" fontId="0" fillId="0" borderId="8" xfId="0" applyNumberFormat="1" applyFont="1" applyFill="1" applyBorder="1" applyAlignment="1">
      <alignment horizontal="center" vertical="center"/>
    </xf>
    <xf numFmtId="167" fontId="2" fillId="0" borderId="8" xfId="0" applyNumberFormat="1" applyFont="1" applyFill="1" applyBorder="1" applyAlignment="1">
      <alignment horizontal="center" vertical="center"/>
    </xf>
    <xf numFmtId="167" fontId="2" fillId="0" borderId="9" xfId="0" applyNumberFormat="1" applyFont="1" applyFill="1" applyBorder="1" applyAlignment="1">
      <alignment horizontal="center" vertical="center"/>
    </xf>
    <xf numFmtId="167" fontId="1" fillId="0" borderId="0" xfId="0" applyNumberFormat="1" applyFont="1" applyFill="1" applyAlignment="1">
      <alignment horizontal="center" vertical="center"/>
    </xf>
    <xf numFmtId="167" fontId="0" fillId="0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/>
    </xf>
    <xf numFmtId="167" fontId="0" fillId="0" borderId="4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  <xf numFmtId="166" fontId="0" fillId="0" borderId="4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67" fontId="0" fillId="0" borderId="8" xfId="0" applyNumberFormat="1" applyBorder="1" applyAlignment="1">
      <alignment horizontal="center" vertical="center"/>
    </xf>
    <xf numFmtId="167" fontId="0" fillId="0" borderId="6" xfId="0" applyNumberFormat="1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166" fontId="0" fillId="0" borderId="6" xfId="0" applyNumberFormat="1" applyBorder="1" applyAlignment="1">
      <alignment horizontal="center" vertical="center"/>
    </xf>
    <xf numFmtId="167" fontId="0" fillId="0" borderId="9" xfId="0" applyNumberFormat="1" applyBorder="1" applyAlignment="1">
      <alignment horizontal="center" vertical="center"/>
    </xf>
    <xf numFmtId="168" fontId="0" fillId="0" borderId="4" xfId="0" applyNumberFormat="1" applyFont="1" applyFill="1" applyBorder="1" applyAlignment="1">
      <alignment horizontal="center" vertical="center"/>
    </xf>
    <xf numFmtId="169" fontId="0" fillId="0" borderId="4" xfId="0" applyNumberFormat="1" applyFont="1" applyFill="1" applyBorder="1" applyAlignment="1">
      <alignment horizontal="center" vertical="center"/>
    </xf>
    <xf numFmtId="167" fontId="0" fillId="0" borderId="3" xfId="0" applyNumberFormat="1" applyFont="1" applyFill="1" applyBorder="1" applyAlignment="1">
      <alignment horizontal="center" vertical="center"/>
    </xf>
    <xf numFmtId="169" fontId="0" fillId="0" borderId="8" xfId="0" applyNumberFormat="1" applyFont="1" applyFill="1" applyBorder="1" applyAlignment="1">
      <alignment horizontal="center" vertical="center"/>
    </xf>
    <xf numFmtId="0" fontId="0" fillId="0" borderId="3" xfId="0" applyBorder="1"/>
    <xf numFmtId="167" fontId="0" fillId="0" borderId="3" xfId="0" applyNumberFormat="1" applyBorder="1"/>
    <xf numFmtId="0" fontId="0" fillId="0" borderId="5" xfId="0" applyBorder="1"/>
    <xf numFmtId="168" fontId="0" fillId="0" borderId="6" xfId="0" applyNumberFormat="1" applyFont="1" applyFill="1" applyBorder="1" applyAlignment="1">
      <alignment horizontal="center" vertical="center"/>
    </xf>
    <xf numFmtId="169" fontId="0" fillId="0" borderId="6" xfId="0" applyNumberFormat="1" applyFont="1" applyFill="1" applyBorder="1" applyAlignment="1">
      <alignment horizontal="center" vertical="center"/>
    </xf>
    <xf numFmtId="169" fontId="0" fillId="0" borderId="9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Shear stress versus shear displacement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'Question 4'!$C$1</c:f>
              <c:strCache>
                <c:ptCount val="1"/>
                <c:pt idx="0">
                  <c:v>Shear Stress (N/mm²)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'Question 4'!$B$2:$B$32</c:f>
              <c:numCache>
                <c:formatCode>0.0000_ </c:formatCode>
                <c:ptCount val="31"/>
                <c:pt idx="0">
                  <c:v>0</c:v>
                </c:pt>
                <c:pt idx="1">
                  <c:v>0.19800000000000001</c:v>
                </c:pt>
                <c:pt idx="2">
                  <c:v>0.254</c:v>
                </c:pt>
                <c:pt idx="3">
                  <c:v>0.38100000000000001</c:v>
                </c:pt>
                <c:pt idx="4">
                  <c:v>0.50800000000000001</c:v>
                </c:pt>
                <c:pt idx="5">
                  <c:v>0.63500000000000001</c:v>
                </c:pt>
                <c:pt idx="6">
                  <c:v>0.77549999999999997</c:v>
                </c:pt>
                <c:pt idx="7">
                  <c:v>0.96289999999999998</c:v>
                </c:pt>
                <c:pt idx="8">
                  <c:v>1.1565000000000001</c:v>
                </c:pt>
                <c:pt idx="9">
                  <c:v>1.397</c:v>
                </c:pt>
                <c:pt idx="10">
                  <c:v>1.524</c:v>
                </c:pt>
                <c:pt idx="11">
                  <c:v>1.778</c:v>
                </c:pt>
                <c:pt idx="12">
                  <c:v>2.032</c:v>
                </c:pt>
                <c:pt idx="13">
                  <c:v>2.286</c:v>
                </c:pt>
                <c:pt idx="14">
                  <c:v>2.54</c:v>
                </c:pt>
                <c:pt idx="15">
                  <c:v>2.8574999999999999</c:v>
                </c:pt>
                <c:pt idx="16">
                  <c:v>3.1749999999999998</c:v>
                </c:pt>
                <c:pt idx="17">
                  <c:v>3.4925000000000002</c:v>
                </c:pt>
                <c:pt idx="18">
                  <c:v>3.81</c:v>
                </c:pt>
                <c:pt idx="19">
                  <c:v>4.1275000000000004</c:v>
                </c:pt>
                <c:pt idx="20">
                  <c:v>4.4450000000000003</c:v>
                </c:pt>
                <c:pt idx="21">
                  <c:v>4.7625000000000002</c:v>
                </c:pt>
                <c:pt idx="22">
                  <c:v>5.08</c:v>
                </c:pt>
                <c:pt idx="23">
                  <c:v>5.3975</c:v>
                </c:pt>
                <c:pt idx="24">
                  <c:v>5.7149999999999999</c:v>
                </c:pt>
                <c:pt idx="25">
                  <c:v>6.0324999999999998</c:v>
                </c:pt>
                <c:pt idx="26">
                  <c:v>6.35</c:v>
                </c:pt>
                <c:pt idx="27">
                  <c:v>6.6675000000000004</c:v>
                </c:pt>
                <c:pt idx="28">
                  <c:v>6.9850000000000003</c:v>
                </c:pt>
                <c:pt idx="29">
                  <c:v>7.3025000000000002</c:v>
                </c:pt>
                <c:pt idx="30">
                  <c:v>7.62</c:v>
                </c:pt>
              </c:numCache>
            </c:numRef>
          </c:xVal>
          <c:yVal>
            <c:numRef>
              <c:f>'Question 4'!$C$2:$C$32</c:f>
              <c:numCache>
                <c:formatCode>0.00000_ </c:formatCode>
                <c:ptCount val="31"/>
                <c:pt idx="0">
                  <c:v>0</c:v>
                </c:pt>
                <c:pt idx="1">
                  <c:v>5.4366666666666667E-2</c:v>
                </c:pt>
                <c:pt idx="2">
                  <c:v>6.0544444444444449E-2</c:v>
                </c:pt>
                <c:pt idx="3">
                  <c:v>7.166666666666667E-2</c:v>
                </c:pt>
                <c:pt idx="4">
                  <c:v>7.7844444444444452E-2</c:v>
                </c:pt>
                <c:pt idx="5">
                  <c:v>8.2786111111111102E-2</c:v>
                </c:pt>
                <c:pt idx="6">
                  <c:v>8.772777777777778E-2</c:v>
                </c:pt>
                <c:pt idx="7">
                  <c:v>9.3905555555555562E-2</c:v>
                </c:pt>
                <c:pt idx="8">
                  <c:v>0.10008611111111111</c:v>
                </c:pt>
                <c:pt idx="9">
                  <c:v>0.10626388888888889</c:v>
                </c:pt>
                <c:pt idx="10">
                  <c:v>0.10873333333333333</c:v>
                </c:pt>
                <c:pt idx="11">
                  <c:v>0.11367777777777778</c:v>
                </c:pt>
                <c:pt idx="12">
                  <c:v>0.11843611111111112</c:v>
                </c:pt>
                <c:pt idx="13">
                  <c:v>0.12216111111111111</c:v>
                </c:pt>
                <c:pt idx="14">
                  <c:v>0.12454722222222223</c:v>
                </c:pt>
                <c:pt idx="15">
                  <c:v>0.12719722222222224</c:v>
                </c:pt>
                <c:pt idx="16">
                  <c:v>0.12922500000000001</c:v>
                </c:pt>
                <c:pt idx="17">
                  <c:v>0.13074166666666667</c:v>
                </c:pt>
                <c:pt idx="18">
                  <c:v>0.13145277777777778</c:v>
                </c:pt>
                <c:pt idx="19">
                  <c:v>0.12995833333333334</c:v>
                </c:pt>
                <c:pt idx="20">
                  <c:v>0.12711388888888889</c:v>
                </c:pt>
                <c:pt idx="21">
                  <c:v>0.124075</c:v>
                </c:pt>
                <c:pt idx="22">
                  <c:v>0.12252777777777779</c:v>
                </c:pt>
                <c:pt idx="23">
                  <c:v>0.12176944444444444</c:v>
                </c:pt>
                <c:pt idx="24">
                  <c:v>0.12128888888888889</c:v>
                </c:pt>
                <c:pt idx="25">
                  <c:v>0.12093611111111112</c:v>
                </c:pt>
                <c:pt idx="26">
                  <c:v>0.11990833333333334</c:v>
                </c:pt>
                <c:pt idx="27">
                  <c:v>0.11927499999999999</c:v>
                </c:pt>
                <c:pt idx="28">
                  <c:v>0.11882777777777777</c:v>
                </c:pt>
                <c:pt idx="29">
                  <c:v>0.11760277777777778</c:v>
                </c:pt>
                <c:pt idx="30">
                  <c:v>0.11718611111111112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CE3-4714-8900-A068986FF3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01874808"/>
        <c:axId val="401865952"/>
      </c:scatterChart>
      <c:valAx>
        <c:axId val="4018748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lang="en-US"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Shear displacement (mm)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lang="en-US"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00_ 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1865952"/>
        <c:crosses val="autoZero"/>
        <c:crossBetween val="midCat"/>
      </c:valAx>
      <c:valAx>
        <c:axId val="401865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en-US"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Shear stress (N/mm2)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lang="en-US"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000_ 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187480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en-US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Shear Displacement (mm) versus normal displacement</a:t>
            </a:r>
            <a:r>
              <a:rPr lang="en-US" baseline="0"/>
              <a:t> </a:t>
            </a:r>
          </a:p>
          <a:p>
            <a:pPr>
              <a:defRPr/>
            </a:pP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723622047244101"/>
          <c:y val="0.26513888888888898"/>
          <c:w val="0.53534886264216996"/>
          <c:h val="0.464475430154564"/>
        </c:manualLayout>
      </c:layout>
      <c:scatterChart>
        <c:scatterStyle val="lineMarker"/>
        <c:varyColors val="0"/>
        <c:ser>
          <c:idx val="0"/>
          <c:order val="0"/>
          <c:tx>
            <c:strRef>
              <c:f>'Question 4'!$E$1</c:f>
              <c:strCache>
                <c:ptCount val="1"/>
                <c:pt idx="0">
                  <c:v>Shear Displacement (mm)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'Question 4'!$D$2:$D$32</c:f>
              <c:numCache>
                <c:formatCode>0.0000_ </c:formatCode>
                <c:ptCount val="31"/>
                <c:pt idx="0">
                  <c:v>0</c:v>
                </c:pt>
                <c:pt idx="1">
                  <c:v>-3.56E-2</c:v>
                </c:pt>
                <c:pt idx="2">
                  <c:v>-0.45700000000000002</c:v>
                </c:pt>
                <c:pt idx="3">
                  <c:v>-6.3500000000000001E-2</c:v>
                </c:pt>
                <c:pt idx="4">
                  <c:v>-7.6200000000000004E-2</c:v>
                </c:pt>
                <c:pt idx="5">
                  <c:v>-9.1399999999999995E-2</c:v>
                </c:pt>
                <c:pt idx="6">
                  <c:v>-0.1067</c:v>
                </c:pt>
                <c:pt idx="7">
                  <c:v>-0.12189999999999999</c:v>
                </c:pt>
                <c:pt idx="8">
                  <c:v>-0.127</c:v>
                </c:pt>
                <c:pt idx="9">
                  <c:v>-0.127</c:v>
                </c:pt>
                <c:pt idx="10">
                  <c:v>-0.1245</c:v>
                </c:pt>
                <c:pt idx="11">
                  <c:v>-0.11940000000000001</c:v>
                </c:pt>
                <c:pt idx="12">
                  <c:v>-0.10920000000000001</c:v>
                </c:pt>
                <c:pt idx="13">
                  <c:v>-9.1399999999999995E-2</c:v>
                </c:pt>
                <c:pt idx="14">
                  <c:v>-7.3400000000000007E-2</c:v>
                </c:pt>
                <c:pt idx="15">
                  <c:v>-4.8599999999999997E-2</c:v>
                </c:pt>
                <c:pt idx="16">
                  <c:v>-2.0299999999999999E-2</c:v>
                </c:pt>
                <c:pt idx="17">
                  <c:v>1.0200000000000001E-2</c:v>
                </c:pt>
                <c:pt idx="18">
                  <c:v>4.8300000000000003E-2</c:v>
                </c:pt>
                <c:pt idx="19">
                  <c:v>8.3000000000000004E-2</c:v>
                </c:pt>
                <c:pt idx="20">
                  <c:v>0.12189999999999999</c:v>
                </c:pt>
                <c:pt idx="21">
                  <c:v>0.16259999999999999</c:v>
                </c:pt>
                <c:pt idx="22">
                  <c:v>0.20830000000000001</c:v>
                </c:pt>
                <c:pt idx="23">
                  <c:v>0.2437</c:v>
                </c:pt>
                <c:pt idx="24">
                  <c:v>0.28699999999999998</c:v>
                </c:pt>
                <c:pt idx="25">
                  <c:v>0.32769999999999999</c:v>
                </c:pt>
                <c:pt idx="26">
                  <c:v>0.3785</c:v>
                </c:pt>
                <c:pt idx="27">
                  <c:v>0.42159999999999997</c:v>
                </c:pt>
                <c:pt idx="28">
                  <c:v>0.46739999999999998</c:v>
                </c:pt>
                <c:pt idx="29">
                  <c:v>0.50770000000000004</c:v>
                </c:pt>
                <c:pt idx="30">
                  <c:v>0.53820000000000001</c:v>
                </c:pt>
              </c:numCache>
            </c:numRef>
          </c:xVal>
          <c:yVal>
            <c:numRef>
              <c:f>'Question 4'!$E$2:$E$32</c:f>
              <c:numCache>
                <c:formatCode>0.0000_ </c:formatCode>
                <c:ptCount val="31"/>
                <c:pt idx="0">
                  <c:v>0</c:v>
                </c:pt>
                <c:pt idx="1">
                  <c:v>0.19800000000000001</c:v>
                </c:pt>
                <c:pt idx="2">
                  <c:v>0.254</c:v>
                </c:pt>
                <c:pt idx="3">
                  <c:v>0.38100000000000001</c:v>
                </c:pt>
                <c:pt idx="4">
                  <c:v>0.50800000000000001</c:v>
                </c:pt>
                <c:pt idx="5">
                  <c:v>0.63500000000000001</c:v>
                </c:pt>
                <c:pt idx="6">
                  <c:v>0.77549999999999997</c:v>
                </c:pt>
                <c:pt idx="7">
                  <c:v>0.96289999999999998</c:v>
                </c:pt>
                <c:pt idx="8">
                  <c:v>1.1565000000000001</c:v>
                </c:pt>
                <c:pt idx="9">
                  <c:v>1.397</c:v>
                </c:pt>
                <c:pt idx="10">
                  <c:v>1.524</c:v>
                </c:pt>
                <c:pt idx="11">
                  <c:v>1.778</c:v>
                </c:pt>
                <c:pt idx="12">
                  <c:v>2.032</c:v>
                </c:pt>
                <c:pt idx="13">
                  <c:v>2.286</c:v>
                </c:pt>
                <c:pt idx="14">
                  <c:v>2.54</c:v>
                </c:pt>
                <c:pt idx="15">
                  <c:v>2.8574999999999999</c:v>
                </c:pt>
                <c:pt idx="16">
                  <c:v>3.1749999999999998</c:v>
                </c:pt>
                <c:pt idx="17">
                  <c:v>3.4925000000000002</c:v>
                </c:pt>
                <c:pt idx="18">
                  <c:v>3.81</c:v>
                </c:pt>
                <c:pt idx="19">
                  <c:v>4.1275000000000004</c:v>
                </c:pt>
                <c:pt idx="20">
                  <c:v>4.4450000000000003</c:v>
                </c:pt>
                <c:pt idx="21">
                  <c:v>4.7625000000000002</c:v>
                </c:pt>
                <c:pt idx="22">
                  <c:v>5.08</c:v>
                </c:pt>
                <c:pt idx="23">
                  <c:v>5.3975</c:v>
                </c:pt>
                <c:pt idx="24">
                  <c:v>5.7149999999999999</c:v>
                </c:pt>
                <c:pt idx="25">
                  <c:v>6.0324999999999998</c:v>
                </c:pt>
                <c:pt idx="26">
                  <c:v>6.35</c:v>
                </c:pt>
                <c:pt idx="27">
                  <c:v>6.6675000000000004</c:v>
                </c:pt>
                <c:pt idx="28">
                  <c:v>6.9850000000000003</c:v>
                </c:pt>
                <c:pt idx="29">
                  <c:v>7.3025000000000002</c:v>
                </c:pt>
                <c:pt idx="30">
                  <c:v>7.62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EB6-4FA2-BB1B-D335ECF820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59692568"/>
        <c:axId val="459691584"/>
      </c:scatterChart>
      <c:valAx>
        <c:axId val="45969256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lang="en-US"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Normal displacement (mm) 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lang="en-US"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00_ 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9691584"/>
        <c:crosses val="autoZero"/>
        <c:crossBetween val="midCat"/>
      </c:valAx>
      <c:valAx>
        <c:axId val="4596915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en-US"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Shear displacement (mm)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lang="en-US"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00_ 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969256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en-US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'Question 4'!$F$1</c:f>
              <c:strCache>
                <c:ptCount val="1"/>
                <c:pt idx="0">
                  <c:v>Normal Stress (N/mm²)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'Question 4'!$C$2:$C$32</c:f>
              <c:numCache>
                <c:formatCode>0.00000_ </c:formatCode>
                <c:ptCount val="31"/>
                <c:pt idx="0">
                  <c:v>0</c:v>
                </c:pt>
                <c:pt idx="1">
                  <c:v>5.4366666666666667E-2</c:v>
                </c:pt>
                <c:pt idx="2">
                  <c:v>6.0544444444444449E-2</c:v>
                </c:pt>
                <c:pt idx="3">
                  <c:v>7.166666666666667E-2</c:v>
                </c:pt>
                <c:pt idx="4">
                  <c:v>7.7844444444444452E-2</c:v>
                </c:pt>
                <c:pt idx="5">
                  <c:v>8.2786111111111102E-2</c:v>
                </c:pt>
                <c:pt idx="6">
                  <c:v>8.772777777777778E-2</c:v>
                </c:pt>
                <c:pt idx="7">
                  <c:v>9.3905555555555562E-2</c:v>
                </c:pt>
                <c:pt idx="8">
                  <c:v>0.10008611111111111</c:v>
                </c:pt>
                <c:pt idx="9">
                  <c:v>0.10626388888888889</c:v>
                </c:pt>
                <c:pt idx="10">
                  <c:v>0.10873333333333333</c:v>
                </c:pt>
                <c:pt idx="11">
                  <c:v>0.11367777777777778</c:v>
                </c:pt>
                <c:pt idx="12">
                  <c:v>0.11843611111111112</c:v>
                </c:pt>
                <c:pt idx="13">
                  <c:v>0.12216111111111111</c:v>
                </c:pt>
                <c:pt idx="14">
                  <c:v>0.12454722222222223</c:v>
                </c:pt>
                <c:pt idx="15">
                  <c:v>0.12719722222222224</c:v>
                </c:pt>
                <c:pt idx="16">
                  <c:v>0.12922500000000001</c:v>
                </c:pt>
                <c:pt idx="17">
                  <c:v>0.13074166666666667</c:v>
                </c:pt>
                <c:pt idx="18">
                  <c:v>0.13145277777777778</c:v>
                </c:pt>
                <c:pt idx="19">
                  <c:v>0.12995833333333334</c:v>
                </c:pt>
                <c:pt idx="20">
                  <c:v>0.12711388888888889</c:v>
                </c:pt>
                <c:pt idx="21">
                  <c:v>0.124075</c:v>
                </c:pt>
                <c:pt idx="22">
                  <c:v>0.12252777777777779</c:v>
                </c:pt>
                <c:pt idx="23">
                  <c:v>0.12176944444444444</c:v>
                </c:pt>
                <c:pt idx="24">
                  <c:v>0.12128888888888889</c:v>
                </c:pt>
                <c:pt idx="25">
                  <c:v>0.12093611111111112</c:v>
                </c:pt>
                <c:pt idx="26">
                  <c:v>0.11990833333333334</c:v>
                </c:pt>
                <c:pt idx="27">
                  <c:v>0.11927499999999999</c:v>
                </c:pt>
                <c:pt idx="28">
                  <c:v>0.11882777777777777</c:v>
                </c:pt>
                <c:pt idx="29">
                  <c:v>0.11760277777777778</c:v>
                </c:pt>
                <c:pt idx="30">
                  <c:v>0.11718611111111112</c:v>
                </c:pt>
              </c:numCache>
            </c:numRef>
          </c:xVal>
          <c:yVal>
            <c:numRef>
              <c:f>'Question 4'!$F$2:$F$32</c:f>
              <c:numCache>
                <c:formatCode>0.00000_ </c:formatCode>
                <c:ptCount val="31"/>
                <c:pt idx="0">
                  <c:v>0.18333333333333332</c:v>
                </c:pt>
                <c:pt idx="1">
                  <c:v>0.18333333333333332</c:v>
                </c:pt>
                <c:pt idx="2">
                  <c:v>0.18333333333333332</c:v>
                </c:pt>
                <c:pt idx="3">
                  <c:v>0.18333333333333332</c:v>
                </c:pt>
                <c:pt idx="4">
                  <c:v>0.18333333333333332</c:v>
                </c:pt>
                <c:pt idx="5">
                  <c:v>0.18333333333333332</c:v>
                </c:pt>
                <c:pt idx="6">
                  <c:v>0.18333333333333332</c:v>
                </c:pt>
                <c:pt idx="7">
                  <c:v>0.18333333333333332</c:v>
                </c:pt>
                <c:pt idx="8">
                  <c:v>0.18333333333333332</c:v>
                </c:pt>
                <c:pt idx="9">
                  <c:v>0.18333333333333332</c:v>
                </c:pt>
                <c:pt idx="10">
                  <c:v>0.18333333333333332</c:v>
                </c:pt>
                <c:pt idx="11">
                  <c:v>0.18333333333333332</c:v>
                </c:pt>
                <c:pt idx="12">
                  <c:v>0.18333333333333332</c:v>
                </c:pt>
                <c:pt idx="13">
                  <c:v>0.18333333333333332</c:v>
                </c:pt>
                <c:pt idx="14">
                  <c:v>0.18333333333333332</c:v>
                </c:pt>
                <c:pt idx="15">
                  <c:v>0.18333333333333332</c:v>
                </c:pt>
                <c:pt idx="16">
                  <c:v>0.18333333333333332</c:v>
                </c:pt>
                <c:pt idx="17">
                  <c:v>0.18333333333333332</c:v>
                </c:pt>
                <c:pt idx="18">
                  <c:v>0.18333333333333332</c:v>
                </c:pt>
                <c:pt idx="19">
                  <c:v>0.18333333333333332</c:v>
                </c:pt>
                <c:pt idx="20">
                  <c:v>0.18333333333333332</c:v>
                </c:pt>
                <c:pt idx="21">
                  <c:v>0.18333333333333332</c:v>
                </c:pt>
                <c:pt idx="22">
                  <c:v>0.18333333333333332</c:v>
                </c:pt>
                <c:pt idx="23">
                  <c:v>0.18333333333333332</c:v>
                </c:pt>
                <c:pt idx="24">
                  <c:v>0.18333333333333332</c:v>
                </c:pt>
                <c:pt idx="25">
                  <c:v>0.18333333333333332</c:v>
                </c:pt>
                <c:pt idx="26">
                  <c:v>0.18333333333333332</c:v>
                </c:pt>
                <c:pt idx="27">
                  <c:v>0.18333333333333332</c:v>
                </c:pt>
                <c:pt idx="28">
                  <c:v>0.18333333333333332</c:v>
                </c:pt>
                <c:pt idx="29">
                  <c:v>0.18333333333333332</c:v>
                </c:pt>
                <c:pt idx="30">
                  <c:v>0.18333333333333332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EAF-48B4-B1DD-DF14422F30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54298968"/>
        <c:axId val="454299952"/>
      </c:scatterChart>
      <c:valAx>
        <c:axId val="45429896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lang="en-US"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Shear stress (N/mm2)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lang="en-US"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000_ 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4299952"/>
        <c:crosses val="autoZero"/>
        <c:crossBetween val="midCat"/>
      </c:valAx>
      <c:valAx>
        <c:axId val="454299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en-US"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Normal stress (N/mm2)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lang="en-US"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000_ 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429896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en-US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'Question 5'!$E$1</c:f>
              <c:strCache>
                <c:ptCount val="1"/>
                <c:pt idx="0">
                  <c:v>Lateral deformation (mm)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'Question 5'!$E$2:$E$35</c:f>
              <c:numCache>
                <c:formatCode>0.000</c:formatCode>
                <c:ptCount val="34"/>
                <c:pt idx="0">
                  <c:v>0</c:v>
                </c:pt>
                <c:pt idx="1">
                  <c:v>-0.04</c:v>
                </c:pt>
                <c:pt idx="2">
                  <c:v>-0.06</c:v>
                </c:pt>
                <c:pt idx="3">
                  <c:v>-8.9999999999999993E-3</c:v>
                </c:pt>
                <c:pt idx="4">
                  <c:v>-0.11</c:v>
                </c:pt>
                <c:pt idx="5">
                  <c:v>-0.14000000000000001</c:v>
                </c:pt>
                <c:pt idx="6">
                  <c:v>-0.15</c:v>
                </c:pt>
                <c:pt idx="7">
                  <c:v>-0.17</c:v>
                </c:pt>
                <c:pt idx="8">
                  <c:v>-0.19</c:v>
                </c:pt>
                <c:pt idx="9">
                  <c:v>-0.21</c:v>
                </c:pt>
                <c:pt idx="10">
                  <c:v>-0.22</c:v>
                </c:pt>
                <c:pt idx="11">
                  <c:v>-0.23</c:v>
                </c:pt>
                <c:pt idx="12">
                  <c:v>-0.24</c:v>
                </c:pt>
                <c:pt idx="13">
                  <c:v>-0.26</c:v>
                </c:pt>
                <c:pt idx="14">
                  <c:v>-0.28000000000000003</c:v>
                </c:pt>
                <c:pt idx="15">
                  <c:v>-0.28999999999999998</c:v>
                </c:pt>
                <c:pt idx="16">
                  <c:v>-0.31</c:v>
                </c:pt>
                <c:pt idx="17">
                  <c:v>-0.34</c:v>
                </c:pt>
                <c:pt idx="18">
                  <c:v>-0.35</c:v>
                </c:pt>
                <c:pt idx="19">
                  <c:v>-0.37</c:v>
                </c:pt>
                <c:pt idx="20">
                  <c:v>-0.39</c:v>
                </c:pt>
                <c:pt idx="21">
                  <c:v>-0.42</c:v>
                </c:pt>
                <c:pt idx="22">
                  <c:v>-0.45</c:v>
                </c:pt>
                <c:pt idx="23">
                  <c:v>-0.48</c:v>
                </c:pt>
                <c:pt idx="24">
                  <c:v>-0.51</c:v>
                </c:pt>
                <c:pt idx="25">
                  <c:v>-0.55000000000000004</c:v>
                </c:pt>
                <c:pt idx="26">
                  <c:v>-0.57999999999999996</c:v>
                </c:pt>
                <c:pt idx="27">
                  <c:v>-0.6</c:v>
                </c:pt>
                <c:pt idx="28">
                  <c:v>-0.64</c:v>
                </c:pt>
                <c:pt idx="29">
                  <c:v>-0.68</c:v>
                </c:pt>
                <c:pt idx="30">
                  <c:v>-0.71</c:v>
                </c:pt>
                <c:pt idx="31">
                  <c:v>-0.75</c:v>
                </c:pt>
                <c:pt idx="32">
                  <c:v>-0.77</c:v>
                </c:pt>
                <c:pt idx="33">
                  <c:v>-0.81</c:v>
                </c:pt>
              </c:numCache>
            </c:numRef>
          </c:xVal>
          <c:yVal>
            <c:numRef>
              <c:f>'Question 5'!$F$2:$F$35</c:f>
              <c:numCache>
                <c:formatCode>0.00_ </c:formatCode>
                <c:ptCount val="34"/>
                <c:pt idx="0">
                  <c:v>0</c:v>
                </c:pt>
                <c:pt idx="1">
                  <c:v>1.4599075713553482</c:v>
                </c:pt>
                <c:pt idx="2">
                  <c:v>2.9227911965857771</c:v>
                </c:pt>
                <c:pt idx="3">
                  <c:v>4.3856748218162025</c:v>
                </c:pt>
                <c:pt idx="4">
                  <c:v>5.8485584470466314</c:v>
                </c:pt>
                <c:pt idx="5">
                  <c:v>8.4086047911998776</c:v>
                </c:pt>
                <c:pt idx="6">
                  <c:v>10.237209322737911</c:v>
                </c:pt>
                <c:pt idx="7">
                  <c:v>11.700092947968336</c:v>
                </c:pt>
                <c:pt idx="8">
                  <c:v>13.52869747950637</c:v>
                </c:pt>
                <c:pt idx="9">
                  <c:v>16.08874382365962</c:v>
                </c:pt>
                <c:pt idx="10">
                  <c:v>17.917348355197653</c:v>
                </c:pt>
                <c:pt idx="11">
                  <c:v>19.745952886735687</c:v>
                </c:pt>
                <c:pt idx="12">
                  <c:v>21.208836511966112</c:v>
                </c:pt>
                <c:pt idx="13">
                  <c:v>24.13460376242697</c:v>
                </c:pt>
                <c:pt idx="14">
                  <c:v>23.768882856119362</c:v>
                </c:pt>
                <c:pt idx="15">
                  <c:v>31.449021888579104</c:v>
                </c:pt>
                <c:pt idx="16">
                  <c:v>35.471951857962779</c:v>
                </c:pt>
                <c:pt idx="17">
                  <c:v>43.88353270303773</c:v>
                </c:pt>
                <c:pt idx="18">
                  <c:v>48.637904485036628</c:v>
                </c:pt>
                <c:pt idx="19">
                  <c:v>57.780927142726796</c:v>
                </c:pt>
                <c:pt idx="20">
                  <c:v>62.901019831033281</c:v>
                </c:pt>
                <c:pt idx="21">
                  <c:v>68.752554331955011</c:v>
                </c:pt>
                <c:pt idx="22">
                  <c:v>72.775484301338665</c:v>
                </c:pt>
                <c:pt idx="23">
                  <c:v>76.066972458107131</c:v>
                </c:pt>
                <c:pt idx="24">
                  <c:v>78.62701880226038</c:v>
                </c:pt>
                <c:pt idx="25">
                  <c:v>80.821344240106015</c:v>
                </c:pt>
                <c:pt idx="26">
                  <c:v>82.649948771644048</c:v>
                </c:pt>
                <c:pt idx="27">
                  <c:v>83.381390584259265</c:v>
                </c:pt>
                <c:pt idx="28">
                  <c:v>84.478553303182082</c:v>
                </c:pt>
                <c:pt idx="29">
                  <c:v>84.844274209489697</c:v>
                </c:pt>
                <c:pt idx="30">
                  <c:v>84.478553303182082</c:v>
                </c:pt>
                <c:pt idx="31">
                  <c:v>83.747111490566866</c:v>
                </c:pt>
                <c:pt idx="32">
                  <c:v>83.015669677951664</c:v>
                </c:pt>
                <c:pt idx="33">
                  <c:v>82.649948771644048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F44C-4F1D-8D6A-A14687480234}"/>
            </c:ext>
          </c:extLst>
        </c:ser>
        <c:ser>
          <c:idx val="1"/>
          <c:order val="1"/>
          <c:tx>
            <c:strRef>
              <c:f>'Question 5'!$D$1</c:f>
              <c:strCache>
                <c:ptCount val="1"/>
                <c:pt idx="0">
                  <c:v>Axial deformation (mm)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'Question 5'!$D$2:$D$35</c:f>
              <c:numCache>
                <c:formatCode>0.00</c:formatCode>
                <c:ptCount val="34"/>
                <c:pt idx="0">
                  <c:v>0</c:v>
                </c:pt>
                <c:pt idx="1">
                  <c:v>0.12</c:v>
                </c:pt>
                <c:pt idx="2">
                  <c:v>0.25</c:v>
                </c:pt>
                <c:pt idx="3">
                  <c:v>0.38</c:v>
                </c:pt>
                <c:pt idx="4">
                  <c:v>0.51</c:v>
                </c:pt>
                <c:pt idx="5">
                  <c:v>0.74</c:v>
                </c:pt>
                <c:pt idx="6">
                  <c:v>0.93</c:v>
                </c:pt>
                <c:pt idx="7">
                  <c:v>1.06</c:v>
                </c:pt>
                <c:pt idx="8">
                  <c:v>1.22</c:v>
                </c:pt>
                <c:pt idx="9">
                  <c:v>1.45</c:v>
                </c:pt>
                <c:pt idx="10">
                  <c:v>1.61</c:v>
                </c:pt>
                <c:pt idx="11">
                  <c:v>1.75</c:v>
                </c:pt>
                <c:pt idx="12">
                  <c:v>1.85</c:v>
                </c:pt>
                <c:pt idx="13">
                  <c:v>2</c:v>
                </c:pt>
                <c:pt idx="14">
                  <c:v>2.15</c:v>
                </c:pt>
                <c:pt idx="15">
                  <c:v>2.27</c:v>
                </c:pt>
                <c:pt idx="16">
                  <c:v>2.38</c:v>
                </c:pt>
                <c:pt idx="17">
                  <c:v>2.5499999999999998</c:v>
                </c:pt>
                <c:pt idx="18">
                  <c:v>2.65</c:v>
                </c:pt>
                <c:pt idx="19">
                  <c:v>2.85</c:v>
                </c:pt>
                <c:pt idx="20">
                  <c:v>2.95</c:v>
                </c:pt>
                <c:pt idx="21">
                  <c:v>3.1</c:v>
                </c:pt>
                <c:pt idx="22">
                  <c:v>3.2</c:v>
                </c:pt>
                <c:pt idx="23">
                  <c:v>3.3</c:v>
                </c:pt>
                <c:pt idx="24">
                  <c:v>3.4</c:v>
                </c:pt>
                <c:pt idx="25">
                  <c:v>3.5</c:v>
                </c:pt>
                <c:pt idx="26">
                  <c:v>3.6</c:v>
                </c:pt>
                <c:pt idx="27">
                  <c:v>3.65</c:v>
                </c:pt>
                <c:pt idx="28">
                  <c:v>3.77</c:v>
                </c:pt>
                <c:pt idx="29">
                  <c:v>3.9</c:v>
                </c:pt>
                <c:pt idx="30">
                  <c:v>4.0999999999999996</c:v>
                </c:pt>
                <c:pt idx="31">
                  <c:v>4.25</c:v>
                </c:pt>
                <c:pt idx="32">
                  <c:v>4.4000000000000004</c:v>
                </c:pt>
                <c:pt idx="33">
                  <c:v>4.5999999999999996</c:v>
                </c:pt>
              </c:numCache>
            </c:numRef>
          </c:xVal>
          <c:yVal>
            <c:numRef>
              <c:f>'Question 5'!$F$2:$F$35</c:f>
              <c:numCache>
                <c:formatCode>0.00_ </c:formatCode>
                <c:ptCount val="34"/>
                <c:pt idx="0">
                  <c:v>0</c:v>
                </c:pt>
                <c:pt idx="1">
                  <c:v>1.4599075713553482</c:v>
                </c:pt>
                <c:pt idx="2">
                  <c:v>2.9227911965857771</c:v>
                </c:pt>
                <c:pt idx="3">
                  <c:v>4.3856748218162025</c:v>
                </c:pt>
                <c:pt idx="4">
                  <c:v>5.8485584470466314</c:v>
                </c:pt>
                <c:pt idx="5">
                  <c:v>8.4086047911998776</c:v>
                </c:pt>
                <c:pt idx="6">
                  <c:v>10.237209322737911</c:v>
                </c:pt>
                <c:pt idx="7">
                  <c:v>11.700092947968336</c:v>
                </c:pt>
                <c:pt idx="8">
                  <c:v>13.52869747950637</c:v>
                </c:pt>
                <c:pt idx="9">
                  <c:v>16.08874382365962</c:v>
                </c:pt>
                <c:pt idx="10">
                  <c:v>17.917348355197653</c:v>
                </c:pt>
                <c:pt idx="11">
                  <c:v>19.745952886735687</c:v>
                </c:pt>
                <c:pt idx="12">
                  <c:v>21.208836511966112</c:v>
                </c:pt>
                <c:pt idx="13">
                  <c:v>24.13460376242697</c:v>
                </c:pt>
                <c:pt idx="14">
                  <c:v>23.768882856119362</c:v>
                </c:pt>
                <c:pt idx="15">
                  <c:v>31.449021888579104</c:v>
                </c:pt>
                <c:pt idx="16">
                  <c:v>35.471951857962779</c:v>
                </c:pt>
                <c:pt idx="17">
                  <c:v>43.88353270303773</c:v>
                </c:pt>
                <c:pt idx="18">
                  <c:v>48.637904485036628</c:v>
                </c:pt>
                <c:pt idx="19">
                  <c:v>57.780927142726796</c:v>
                </c:pt>
                <c:pt idx="20">
                  <c:v>62.901019831033281</c:v>
                </c:pt>
                <c:pt idx="21">
                  <c:v>68.752554331955011</c:v>
                </c:pt>
                <c:pt idx="22">
                  <c:v>72.775484301338665</c:v>
                </c:pt>
                <c:pt idx="23">
                  <c:v>76.066972458107131</c:v>
                </c:pt>
                <c:pt idx="24">
                  <c:v>78.62701880226038</c:v>
                </c:pt>
                <c:pt idx="25">
                  <c:v>80.821344240106015</c:v>
                </c:pt>
                <c:pt idx="26">
                  <c:v>82.649948771644048</c:v>
                </c:pt>
                <c:pt idx="27">
                  <c:v>83.381390584259265</c:v>
                </c:pt>
                <c:pt idx="28">
                  <c:v>84.478553303182082</c:v>
                </c:pt>
                <c:pt idx="29">
                  <c:v>84.844274209489697</c:v>
                </c:pt>
                <c:pt idx="30">
                  <c:v>84.478553303182082</c:v>
                </c:pt>
                <c:pt idx="31">
                  <c:v>83.747111490566866</c:v>
                </c:pt>
                <c:pt idx="32">
                  <c:v>83.015669677951664</c:v>
                </c:pt>
                <c:pt idx="33">
                  <c:v>82.649948771644048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F44C-4F1D-8D6A-A146874802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2638376"/>
        <c:axId val="472638704"/>
      </c:scatterChart>
      <c:valAx>
        <c:axId val="472638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Deformation, mm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2638704"/>
        <c:crosses val="autoZero"/>
        <c:crossBetween val="midCat"/>
      </c:valAx>
      <c:valAx>
        <c:axId val="4726387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Deviator stress, MPa  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_ 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263837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441960</xdr:colOff>
      <xdr:row>2</xdr:row>
      <xdr:rowOff>144780</xdr:rowOff>
    </xdr:from>
    <xdr:to>
      <xdr:col>17</xdr:col>
      <xdr:colOff>137160</xdr:colOff>
      <xdr:row>17</xdr:row>
      <xdr:rowOff>144780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464820</xdr:colOff>
      <xdr:row>19</xdr:row>
      <xdr:rowOff>15240</xdr:rowOff>
    </xdr:from>
    <xdr:to>
      <xdr:col>14</xdr:col>
      <xdr:colOff>160020</xdr:colOff>
      <xdr:row>34</xdr:row>
      <xdr:rowOff>15240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365760</xdr:colOff>
      <xdr:row>0</xdr:row>
      <xdr:rowOff>60960</xdr:rowOff>
    </xdr:from>
    <xdr:to>
      <xdr:col>14</xdr:col>
      <xdr:colOff>60960</xdr:colOff>
      <xdr:row>13</xdr:row>
      <xdr:rowOff>30480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91440</xdr:colOff>
      <xdr:row>0</xdr:row>
      <xdr:rowOff>365760</xdr:rowOff>
    </xdr:from>
    <xdr:to>
      <xdr:col>15</xdr:col>
      <xdr:colOff>396240</xdr:colOff>
      <xdr:row>15</xdr:row>
      <xdr:rowOff>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workbookViewId="0">
      <selection activeCell="J21" sqref="J21"/>
    </sheetView>
  </sheetViews>
  <sheetFormatPr defaultColWidth="9" defaultRowHeight="14.4"/>
  <cols>
    <col min="1" max="1" width="5.88671875" customWidth="1"/>
    <col min="2" max="2" width="6.77734375" customWidth="1"/>
    <col min="3" max="3" width="7.21875" customWidth="1"/>
    <col min="4" max="4" width="7.109375" customWidth="1"/>
    <col min="5" max="5" width="7.21875" customWidth="1"/>
    <col min="6" max="6" width="8.88671875" customWidth="1"/>
    <col min="7" max="7" width="9.88671875" customWidth="1"/>
    <col min="8" max="8" width="9.21875" customWidth="1"/>
    <col min="9" max="9" width="8.109375" customWidth="1"/>
  </cols>
  <sheetData>
    <row r="1" spans="1:14">
      <c r="A1" s="9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7" t="s">
        <v>8</v>
      </c>
      <c r="J1" s="6"/>
      <c r="K1" s="6"/>
      <c r="L1" s="6"/>
      <c r="M1" s="6"/>
      <c r="N1" s="18"/>
    </row>
    <row r="2" spans="1:14">
      <c r="A2" s="11"/>
      <c r="B2" s="12" t="s">
        <v>9</v>
      </c>
      <c r="C2" s="12" t="s">
        <v>9</v>
      </c>
      <c r="D2" s="12" t="s">
        <v>9</v>
      </c>
      <c r="E2" s="12" t="s">
        <v>10</v>
      </c>
      <c r="F2" s="12" t="s">
        <v>11</v>
      </c>
      <c r="G2" s="12" t="s">
        <v>12</v>
      </c>
      <c r="H2" s="12" t="s">
        <v>9</v>
      </c>
      <c r="I2" s="19" t="s">
        <v>12</v>
      </c>
      <c r="J2" s="6"/>
      <c r="K2" s="6"/>
      <c r="L2" s="6"/>
      <c r="M2" s="6"/>
      <c r="N2" s="18"/>
    </row>
    <row r="3" spans="1:14">
      <c r="A3" s="13">
        <v>1</v>
      </c>
      <c r="B3" s="14">
        <v>53.9</v>
      </c>
      <c r="C3" s="14">
        <v>53.87</v>
      </c>
      <c r="D3" s="14">
        <v>25.23</v>
      </c>
      <c r="E3" s="14">
        <v>2.14</v>
      </c>
      <c r="F3" s="14">
        <f>(4*D3*C3)/3.142</f>
        <v>1730.28656906429</v>
      </c>
      <c r="G3" s="14">
        <f>(E3*1000)/F3</f>
        <v>1.2367893493834816</v>
      </c>
      <c r="H3" s="14">
        <f>SQRT(F3)</f>
        <v>41.596713440658867</v>
      </c>
      <c r="I3" s="20">
        <f>G3*(POWER((H3/50),0.45))</f>
        <v>1.1385072301376524</v>
      </c>
      <c r="J3" s="7"/>
      <c r="K3" s="7"/>
      <c r="L3" s="7"/>
      <c r="M3" s="7"/>
      <c r="N3" s="7"/>
    </row>
    <row r="4" spans="1:14">
      <c r="A4" s="13">
        <v>2</v>
      </c>
      <c r="B4" s="14">
        <v>53.73</v>
      </c>
      <c r="C4" s="14">
        <v>53.65</v>
      </c>
      <c r="D4" s="14">
        <v>25</v>
      </c>
      <c r="E4" s="14">
        <v>2.29</v>
      </c>
      <c r="F4" s="14">
        <f>(4*D4*C4)/3.142</f>
        <v>1707.5111394016551</v>
      </c>
      <c r="G4" s="14">
        <f t="shared" ref="G4:G22" si="0">(E4*1000)/F4</f>
        <v>1.3411332712022366</v>
      </c>
      <c r="H4" s="14">
        <f t="shared" ref="H4:H22" si="1">SQRT(F4)</f>
        <v>41.322041810656636</v>
      </c>
      <c r="I4" s="20">
        <f t="shared" ref="I4:I22" si="2">G4*(POWER((H4/50),0.45))</f>
        <v>1.2308843007918673</v>
      </c>
      <c r="J4" s="7"/>
      <c r="K4" s="7"/>
      <c r="L4" s="7"/>
      <c r="M4" s="7"/>
      <c r="N4" s="7"/>
    </row>
    <row r="5" spans="1:14">
      <c r="A5" s="13">
        <v>3</v>
      </c>
      <c r="B5" s="14">
        <v>54.12</v>
      </c>
      <c r="C5" s="14">
        <v>54.01</v>
      </c>
      <c r="D5" s="14">
        <v>25.07</v>
      </c>
      <c r="E5" s="14">
        <v>2.44</v>
      </c>
      <c r="F5" s="14">
        <f>(4*D5*C5)/3.142</f>
        <v>1723.7819223424572</v>
      </c>
      <c r="G5" s="14">
        <f t="shared" si="0"/>
        <v>1.4154922779815848</v>
      </c>
      <c r="H5" s="14">
        <f t="shared" si="1"/>
        <v>41.518452793215417</v>
      </c>
      <c r="I5" s="20">
        <f t="shared" si="2"/>
        <v>1.3019056895442198</v>
      </c>
      <c r="J5" s="7"/>
      <c r="K5" s="7"/>
      <c r="L5" s="7"/>
      <c r="M5" s="7"/>
      <c r="N5" s="7"/>
    </row>
    <row r="6" spans="1:14">
      <c r="A6" s="13">
        <v>4</v>
      </c>
      <c r="B6" s="14">
        <v>53.72</v>
      </c>
      <c r="C6" s="14">
        <v>53.86</v>
      </c>
      <c r="D6" s="14">
        <v>25.06</v>
      </c>
      <c r="E6" s="14">
        <v>2.75</v>
      </c>
      <c r="F6" s="14">
        <f>(4*D6*B6)/3.142</f>
        <v>1713.8423933800127</v>
      </c>
      <c r="G6" s="14">
        <f t="shared" si="0"/>
        <v>1.6045816176693435</v>
      </c>
      <c r="H6" s="14">
        <f t="shared" si="1"/>
        <v>41.398579605827209</v>
      </c>
      <c r="I6" s="21">
        <f t="shared" si="2"/>
        <v>1.4739025115131119</v>
      </c>
      <c r="J6" s="7"/>
      <c r="K6" s="7"/>
      <c r="L6" s="7"/>
      <c r="M6" s="7"/>
      <c r="N6" s="7"/>
    </row>
    <row r="7" spans="1:14">
      <c r="A7" s="13">
        <v>5</v>
      </c>
      <c r="B7" s="14">
        <v>53.89</v>
      </c>
      <c r="C7" s="14">
        <v>53.92</v>
      </c>
      <c r="D7" s="14">
        <v>25.04</v>
      </c>
      <c r="E7" s="14">
        <v>1.84</v>
      </c>
      <c r="F7" s="14">
        <f>(4*D7*B7)/3.142</f>
        <v>1717.893825588797</v>
      </c>
      <c r="G7" s="14">
        <f t="shared" si="0"/>
        <v>1.0710789995239385</v>
      </c>
      <c r="H7" s="14">
        <f t="shared" si="1"/>
        <v>41.447482741281128</v>
      </c>
      <c r="I7" s="21">
        <f t="shared" si="2"/>
        <v>0.98437182347039875</v>
      </c>
      <c r="J7" s="7"/>
      <c r="K7" s="7"/>
      <c r="L7" s="7"/>
      <c r="M7" s="7"/>
      <c r="N7" s="7"/>
    </row>
    <row r="8" spans="1:14">
      <c r="A8" s="13">
        <v>6</v>
      </c>
      <c r="B8" s="14"/>
      <c r="C8" s="14"/>
      <c r="D8" s="14">
        <v>54.13</v>
      </c>
      <c r="E8" s="14">
        <v>3.41</v>
      </c>
      <c r="F8" s="14">
        <f>D8*D8</f>
        <v>2930.0569000000005</v>
      </c>
      <c r="G8" s="14">
        <f t="shared" si="0"/>
        <v>1.1637999248410498</v>
      </c>
      <c r="H8" s="14">
        <f t="shared" si="1"/>
        <v>54.13</v>
      </c>
      <c r="I8" s="20">
        <f t="shared" si="2"/>
        <v>1.2061156009731153</v>
      </c>
      <c r="J8" s="7"/>
      <c r="K8" s="7"/>
      <c r="L8" s="7"/>
      <c r="M8" s="7"/>
      <c r="N8" s="7"/>
    </row>
    <row r="9" spans="1:14">
      <c r="A9" s="13">
        <v>7</v>
      </c>
      <c r="B9" s="14"/>
      <c r="C9" s="14"/>
      <c r="D9" s="14">
        <v>53.86</v>
      </c>
      <c r="E9" s="14">
        <v>2.85</v>
      </c>
      <c r="F9" s="14">
        <f>D9*D9</f>
        <v>2900.8995999999997</v>
      </c>
      <c r="G9" s="14">
        <f t="shared" si="0"/>
        <v>0.98245385672775443</v>
      </c>
      <c r="H9" s="14">
        <f t="shared" si="1"/>
        <v>53.86</v>
      </c>
      <c r="I9" s="21">
        <f t="shared" si="2"/>
        <v>1.0158872670536512</v>
      </c>
      <c r="J9" s="7"/>
      <c r="K9" s="7"/>
      <c r="L9" s="7"/>
      <c r="M9" s="7"/>
      <c r="N9" s="7"/>
    </row>
    <row r="10" spans="1:14">
      <c r="A10" s="13">
        <v>8</v>
      </c>
      <c r="B10" s="14"/>
      <c r="C10" s="14"/>
      <c r="D10" s="14">
        <v>53.77</v>
      </c>
      <c r="E10" s="14">
        <v>3.12</v>
      </c>
      <c r="F10" s="14">
        <f>D10*D10</f>
        <v>2891.2129000000004</v>
      </c>
      <c r="G10" s="14">
        <f t="shared" si="0"/>
        <v>1.0791318757605155</v>
      </c>
      <c r="H10" s="14">
        <f t="shared" si="1"/>
        <v>53.77</v>
      </c>
      <c r="I10" s="20">
        <f t="shared" si="2"/>
        <v>1.1150158360954399</v>
      </c>
      <c r="J10" s="7"/>
      <c r="K10" s="7"/>
      <c r="L10" s="7"/>
      <c r="M10" s="7"/>
      <c r="N10" s="7"/>
    </row>
    <row r="11" spans="1:14">
      <c r="A11" s="13">
        <v>9</v>
      </c>
      <c r="B11" s="14"/>
      <c r="C11" s="14"/>
      <c r="D11" s="14">
        <v>54.05</v>
      </c>
      <c r="E11" s="14">
        <v>3.02</v>
      </c>
      <c r="F11" s="14">
        <f>D11*D11</f>
        <v>2921.4024999999997</v>
      </c>
      <c r="G11" s="14">
        <f t="shared" si="0"/>
        <v>1.0337500566936602</v>
      </c>
      <c r="H11" s="14">
        <f t="shared" si="1"/>
        <v>54.05</v>
      </c>
      <c r="I11" s="20">
        <f t="shared" si="2"/>
        <v>1.0706243303220404</v>
      </c>
      <c r="J11" s="7"/>
      <c r="K11" s="7"/>
      <c r="L11" s="7"/>
      <c r="M11" s="7"/>
      <c r="N11" s="7"/>
    </row>
    <row r="12" spans="1:14">
      <c r="A12" s="13">
        <v>10</v>
      </c>
      <c r="B12" s="14"/>
      <c r="C12" s="14"/>
      <c r="D12" s="14">
        <v>53.38</v>
      </c>
      <c r="E12" s="14">
        <v>3.18</v>
      </c>
      <c r="F12" s="14">
        <f>D12*D12</f>
        <v>2849.4244000000003</v>
      </c>
      <c r="G12" s="14">
        <f t="shared" si="0"/>
        <v>1.116014869529439</v>
      </c>
      <c r="H12" s="14">
        <f t="shared" si="1"/>
        <v>53.38</v>
      </c>
      <c r="I12" s="21">
        <f t="shared" si="2"/>
        <v>1.1493540629363084</v>
      </c>
      <c r="J12" s="7"/>
      <c r="K12" s="7"/>
      <c r="L12" s="7"/>
      <c r="M12" s="7"/>
      <c r="N12" s="7"/>
    </row>
    <row r="13" spans="1:14">
      <c r="A13" s="13">
        <v>11</v>
      </c>
      <c r="B13" s="14">
        <v>63.42</v>
      </c>
      <c r="C13" s="14">
        <v>63.57</v>
      </c>
      <c r="D13" s="14">
        <v>45.28</v>
      </c>
      <c r="E13" s="14">
        <v>5.1100000000000003</v>
      </c>
      <c r="F13" s="14">
        <f>(4*D13*B13)/3.142</f>
        <v>3655.8339910884788</v>
      </c>
      <c r="G13" s="14">
        <f t="shared" si="0"/>
        <v>1.3977658757088589</v>
      </c>
      <c r="H13" s="14">
        <f t="shared" si="1"/>
        <v>60.463493044054928</v>
      </c>
      <c r="I13" s="21">
        <f t="shared" si="2"/>
        <v>1.5225441209036754</v>
      </c>
      <c r="J13" s="7"/>
      <c r="K13" s="7"/>
      <c r="L13" s="7"/>
      <c r="M13" s="7"/>
      <c r="N13" s="7"/>
    </row>
    <row r="14" spans="1:14">
      <c r="A14" s="13">
        <v>12</v>
      </c>
      <c r="B14" s="14">
        <v>63.45</v>
      </c>
      <c r="C14" s="14">
        <v>63.34</v>
      </c>
      <c r="D14" s="14">
        <v>30.15</v>
      </c>
      <c r="E14" s="14">
        <v>2.87</v>
      </c>
      <c r="F14" s="14">
        <f>(4*D14*C14)/3.142</f>
        <v>2431.1915977084659</v>
      </c>
      <c r="G14" s="14">
        <f t="shared" si="0"/>
        <v>1.1804910821118071</v>
      </c>
      <c r="H14" s="14">
        <f t="shared" si="1"/>
        <v>49.307115081988584</v>
      </c>
      <c r="I14" s="20">
        <f t="shared" si="2"/>
        <v>1.1731013255622187</v>
      </c>
      <c r="J14" s="7"/>
      <c r="K14" s="7"/>
      <c r="L14" s="7"/>
      <c r="M14" s="7"/>
      <c r="N14" s="7"/>
    </row>
    <row r="15" spans="1:14">
      <c r="A15" s="13">
        <v>13</v>
      </c>
      <c r="B15" s="14">
        <v>63.68</v>
      </c>
      <c r="C15" s="14">
        <v>63.81</v>
      </c>
      <c r="D15" s="14">
        <v>30.38</v>
      </c>
      <c r="E15" s="14">
        <v>3.68</v>
      </c>
      <c r="F15" s="14">
        <f>(4*D15*B15)/3.142</f>
        <v>2462.8878421387649</v>
      </c>
      <c r="G15" s="14">
        <f t="shared" si="0"/>
        <v>1.4941809111389734</v>
      </c>
      <c r="H15" s="14">
        <f t="shared" si="1"/>
        <v>49.627490790274344</v>
      </c>
      <c r="I15" s="20">
        <f t="shared" si="2"/>
        <v>1.489161242900064</v>
      </c>
      <c r="J15" s="7"/>
      <c r="K15" s="7"/>
      <c r="L15" s="7"/>
      <c r="M15" s="7"/>
      <c r="N15" s="7"/>
    </row>
    <row r="16" spans="1:14">
      <c r="A16" s="13">
        <v>14</v>
      </c>
      <c r="B16" s="14">
        <v>63.43</v>
      </c>
      <c r="C16" s="14">
        <v>63.38</v>
      </c>
      <c r="D16" s="14">
        <v>29.83</v>
      </c>
      <c r="E16" s="14">
        <v>2.54</v>
      </c>
      <c r="F16" s="14">
        <f>(4*D16*C16)/3.142</f>
        <v>2406.9069382558878</v>
      </c>
      <c r="G16" s="14">
        <f t="shared" si="0"/>
        <v>1.0552963056563189</v>
      </c>
      <c r="H16" s="14">
        <f t="shared" si="1"/>
        <v>49.060237853641596</v>
      </c>
      <c r="I16" s="21">
        <f t="shared" si="2"/>
        <v>1.0463241711235893</v>
      </c>
      <c r="J16" s="7"/>
      <c r="K16" s="7"/>
      <c r="L16" s="7"/>
      <c r="M16" s="7"/>
      <c r="N16" s="7"/>
    </row>
    <row r="17" spans="1:14">
      <c r="A17" s="13">
        <v>15</v>
      </c>
      <c r="B17" s="14">
        <v>63.59</v>
      </c>
      <c r="C17" s="14">
        <v>63.47</v>
      </c>
      <c r="D17" s="14">
        <v>31.25</v>
      </c>
      <c r="E17" s="14">
        <v>3.41</v>
      </c>
      <c r="F17" s="14">
        <f>(4*D17*C17)/3.142</f>
        <v>2525.0636537237428</v>
      </c>
      <c r="G17" s="14">
        <f t="shared" si="0"/>
        <v>1.3504610051993067</v>
      </c>
      <c r="H17" s="14">
        <f t="shared" si="1"/>
        <v>50.250011479836928</v>
      </c>
      <c r="I17" s="21">
        <f t="shared" si="2"/>
        <v>1.3534955143765464</v>
      </c>
      <c r="J17" s="7"/>
      <c r="K17" s="7"/>
      <c r="L17" s="7"/>
      <c r="M17" s="7"/>
      <c r="N17" s="7"/>
    </row>
    <row r="18" spans="1:14">
      <c r="A18" s="13">
        <v>16</v>
      </c>
      <c r="B18" s="14">
        <v>37.14</v>
      </c>
      <c r="C18" s="14">
        <v>28.89</v>
      </c>
      <c r="D18" s="14">
        <v>18.98</v>
      </c>
      <c r="E18" s="14">
        <v>1.52</v>
      </c>
      <c r="F18" s="14">
        <f>(4*D18*C18)/3.142</f>
        <v>698.06772756206249</v>
      </c>
      <c r="G18" s="14">
        <f t="shared" si="0"/>
        <v>2.1774391509380626</v>
      </c>
      <c r="H18" s="14">
        <f t="shared" si="1"/>
        <v>26.420971359169641</v>
      </c>
      <c r="I18" s="20">
        <f t="shared" si="2"/>
        <v>1.6341295241864313</v>
      </c>
      <c r="J18" s="7"/>
      <c r="K18" s="7"/>
      <c r="L18" s="7"/>
      <c r="M18" s="7"/>
      <c r="N18" s="7"/>
    </row>
    <row r="19" spans="1:14">
      <c r="A19" s="13">
        <v>17</v>
      </c>
      <c r="B19" s="14">
        <v>55.13</v>
      </c>
      <c r="C19" s="14">
        <v>29.58</v>
      </c>
      <c r="D19" s="14">
        <v>27.22</v>
      </c>
      <c r="E19" s="14">
        <v>2.19</v>
      </c>
      <c r="F19" s="14">
        <f>(4*D19*C19)/3.142</f>
        <v>1025.038319541693</v>
      </c>
      <c r="G19" s="14">
        <f t="shared" si="0"/>
        <v>2.136505492769456</v>
      </c>
      <c r="H19" s="14">
        <f t="shared" si="1"/>
        <v>32.016219632269092</v>
      </c>
      <c r="I19" s="20">
        <f t="shared" si="2"/>
        <v>1.7481714948952232</v>
      </c>
      <c r="J19" s="7"/>
      <c r="K19" s="7"/>
      <c r="L19" s="7"/>
      <c r="M19" s="7"/>
      <c r="N19" s="7"/>
    </row>
    <row r="20" spans="1:14">
      <c r="A20" s="13">
        <v>18</v>
      </c>
      <c r="B20" s="14">
        <v>29.89</v>
      </c>
      <c r="C20" s="14">
        <v>37.14</v>
      </c>
      <c r="D20" s="14">
        <v>17.63</v>
      </c>
      <c r="E20" s="14">
        <v>1.93</v>
      </c>
      <c r="F20" s="14">
        <f>(4*D20*B20)/3.142</f>
        <v>670.86021642266076</v>
      </c>
      <c r="G20" s="14">
        <f t="shared" si="0"/>
        <v>2.876903344025465</v>
      </c>
      <c r="H20" s="14">
        <f t="shared" si="1"/>
        <v>25.90096941086686</v>
      </c>
      <c r="I20" s="20">
        <f t="shared" si="2"/>
        <v>2.1398384041698106</v>
      </c>
      <c r="J20" s="7"/>
      <c r="K20" s="7"/>
      <c r="L20" s="7"/>
      <c r="M20" s="7"/>
      <c r="N20" s="7"/>
    </row>
    <row r="21" spans="1:14">
      <c r="A21" s="13">
        <v>19</v>
      </c>
      <c r="B21" s="14">
        <v>45.69</v>
      </c>
      <c r="C21" s="14">
        <v>39.61</v>
      </c>
      <c r="D21" s="14">
        <v>24.59</v>
      </c>
      <c r="E21" s="14">
        <v>2.31</v>
      </c>
      <c r="F21" s="14">
        <f>(4*D21*C21)/3.142</f>
        <v>1239.987141947804</v>
      </c>
      <c r="G21" s="14">
        <f t="shared" si="0"/>
        <v>1.862922543189756</v>
      </c>
      <c r="H21" s="14">
        <f t="shared" si="1"/>
        <v>35.213451150771974</v>
      </c>
      <c r="I21" s="20">
        <f t="shared" si="2"/>
        <v>1.5910255797110195</v>
      </c>
      <c r="J21" s="7"/>
      <c r="K21" s="7"/>
      <c r="L21" s="7"/>
      <c r="M21" s="7"/>
      <c r="N21" s="7"/>
    </row>
    <row r="22" spans="1:14">
      <c r="A22" s="15">
        <v>20</v>
      </c>
      <c r="B22" s="16">
        <v>19.89</v>
      </c>
      <c r="C22" s="16">
        <v>33.26</v>
      </c>
      <c r="D22" s="16">
        <v>14.36</v>
      </c>
      <c r="E22" s="16">
        <v>1.24</v>
      </c>
      <c r="F22" s="16">
        <f>(4*D22*B22)/3.142</f>
        <v>363.61604073838322</v>
      </c>
      <c r="G22" s="16">
        <f t="shared" si="0"/>
        <v>3.4101905886274229</v>
      </c>
      <c r="H22" s="16">
        <f t="shared" si="1"/>
        <v>19.068718906585811</v>
      </c>
      <c r="I22" s="22">
        <f t="shared" si="2"/>
        <v>2.2099723096538924</v>
      </c>
      <c r="J22" s="7"/>
      <c r="K22" s="7"/>
      <c r="L22" s="7"/>
      <c r="M22" s="7"/>
      <c r="N22" s="7"/>
    </row>
    <row r="23" spans="1:14"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>
      <c r="B24" s="7"/>
      <c r="C24" s="7"/>
      <c r="D24" s="7"/>
      <c r="E24" s="7"/>
      <c r="F24" s="7"/>
      <c r="G24" s="24" t="s">
        <v>13</v>
      </c>
      <c r="H24" s="24"/>
      <c r="I24" s="23">
        <f>AVERAGE(I3:I5,I8,I10,I11)</f>
        <v>1.1771754979773892</v>
      </c>
      <c r="J24" s="7"/>
      <c r="K24" s="7"/>
      <c r="L24" s="7"/>
      <c r="M24" s="7"/>
      <c r="N24" s="7"/>
    </row>
    <row r="25" spans="1:14">
      <c r="G25" s="25" t="s">
        <v>14</v>
      </c>
      <c r="H25" s="25"/>
      <c r="I25" s="23">
        <f>AVERAGE(I14:I15,I18:I21)</f>
        <v>1.6292379285707945</v>
      </c>
    </row>
    <row r="26" spans="1:14">
      <c r="G26" s="25" t="s">
        <v>15</v>
      </c>
      <c r="H26" s="25"/>
      <c r="I26" s="23">
        <f>I24/I25</f>
        <v>0.72253136103333593</v>
      </c>
    </row>
    <row r="27" spans="1:14">
      <c r="G27" s="25" t="s">
        <v>16</v>
      </c>
      <c r="H27" s="25"/>
      <c r="I27" s="23">
        <f>24*I24</f>
        <v>28.25221195145734</v>
      </c>
    </row>
  </sheetData>
  <mergeCells count="4">
    <mergeCell ref="G24:H24"/>
    <mergeCell ref="G25:H25"/>
    <mergeCell ref="G26:H26"/>
    <mergeCell ref="G27:H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2"/>
  <sheetViews>
    <sheetView workbookViewId="0">
      <selection sqref="A1:F32"/>
    </sheetView>
  </sheetViews>
  <sheetFormatPr defaultColWidth="8.88671875" defaultRowHeight="14.4"/>
  <cols>
    <col min="1" max="1" width="7.21875" customWidth="1"/>
    <col min="2" max="2" width="12.5546875" customWidth="1"/>
    <col min="3" max="3" width="9.109375" customWidth="1"/>
    <col min="4" max="5" width="12.5546875" customWidth="1"/>
  </cols>
  <sheetData>
    <row r="1" spans="1:22" ht="46.05" customHeight="1">
      <c r="A1" s="29" t="s">
        <v>17</v>
      </c>
      <c r="B1" s="30" t="s">
        <v>18</v>
      </c>
      <c r="C1" s="30" t="s">
        <v>19</v>
      </c>
      <c r="D1" s="30" t="s">
        <v>20</v>
      </c>
      <c r="E1" s="30" t="s">
        <v>18</v>
      </c>
      <c r="F1" s="31" t="s">
        <v>21</v>
      </c>
      <c r="G1" s="1"/>
      <c r="H1" s="6"/>
      <c r="I1" s="6"/>
      <c r="J1" s="6"/>
      <c r="K1" s="6"/>
      <c r="L1" s="6"/>
    </row>
    <row r="2" spans="1:22">
      <c r="A2" s="39">
        <v>0</v>
      </c>
      <c r="B2" s="37">
        <v>0</v>
      </c>
      <c r="C2" s="38">
        <f>A2/(3600*(1-(B2/3)))</f>
        <v>0</v>
      </c>
      <c r="D2" s="37">
        <v>0</v>
      </c>
      <c r="E2" s="37">
        <v>0</v>
      </c>
      <c r="F2" s="40">
        <f>660/(60*60)</f>
        <v>0.18333333333333332</v>
      </c>
      <c r="G2" s="8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>
      <c r="A3" s="39">
        <v>195.72</v>
      </c>
      <c r="B3" s="37">
        <v>0.19800000000000001</v>
      </c>
      <c r="C3" s="38">
        <f t="shared" ref="C3:C32" si="0">A3/(60*60)</f>
        <v>5.4366666666666667E-2</v>
      </c>
      <c r="D3" s="37">
        <v>-3.56E-2</v>
      </c>
      <c r="E3" s="37">
        <v>0.19800000000000001</v>
      </c>
      <c r="F3" s="40">
        <f t="shared" ref="F3:F32" si="1">660/(60*60)</f>
        <v>0.18333333333333332</v>
      </c>
      <c r="G3" s="8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>
      <c r="A4" s="39">
        <v>217.96</v>
      </c>
      <c r="B4" s="37">
        <v>0.254</v>
      </c>
      <c r="C4" s="38">
        <f t="shared" si="0"/>
        <v>6.0544444444444449E-2</v>
      </c>
      <c r="D4" s="37">
        <v>-0.45700000000000002</v>
      </c>
      <c r="E4" s="37">
        <v>0.254</v>
      </c>
      <c r="F4" s="40">
        <f t="shared" si="1"/>
        <v>0.18333333333333332</v>
      </c>
      <c r="G4" s="8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2">
      <c r="A5" s="39">
        <v>258</v>
      </c>
      <c r="B5" s="37">
        <v>0.38100000000000001</v>
      </c>
      <c r="C5" s="38">
        <f t="shared" si="0"/>
        <v>7.166666666666667E-2</v>
      </c>
      <c r="D5" s="37">
        <v>-6.3500000000000001E-2</v>
      </c>
      <c r="E5" s="37">
        <v>0.38100000000000001</v>
      </c>
      <c r="F5" s="40">
        <f t="shared" si="1"/>
        <v>0.18333333333333332</v>
      </c>
      <c r="G5" s="8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</row>
    <row r="6" spans="1:22">
      <c r="A6" s="39">
        <v>280.24</v>
      </c>
      <c r="B6" s="37">
        <v>0.50800000000000001</v>
      </c>
      <c r="C6" s="38">
        <f t="shared" si="0"/>
        <v>7.7844444444444452E-2</v>
      </c>
      <c r="D6" s="37">
        <v>-7.6200000000000004E-2</v>
      </c>
      <c r="E6" s="37">
        <v>0.50800000000000001</v>
      </c>
      <c r="F6" s="40">
        <f t="shared" si="1"/>
        <v>0.18333333333333332</v>
      </c>
      <c r="G6" s="8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>
      <c r="A7" s="39">
        <v>298.02999999999997</v>
      </c>
      <c r="B7" s="37">
        <v>0.63500000000000001</v>
      </c>
      <c r="C7" s="38">
        <f t="shared" si="0"/>
        <v>8.2786111111111102E-2</v>
      </c>
      <c r="D7" s="37">
        <v>-9.1399999999999995E-2</v>
      </c>
      <c r="E7" s="37">
        <v>0.63500000000000001</v>
      </c>
      <c r="F7" s="40">
        <f t="shared" si="1"/>
        <v>0.18333333333333332</v>
      </c>
      <c r="G7" s="8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>
      <c r="A8" s="39">
        <v>315.82</v>
      </c>
      <c r="B8" s="37">
        <v>0.77549999999999997</v>
      </c>
      <c r="C8" s="38">
        <f t="shared" si="0"/>
        <v>8.772777777777778E-2</v>
      </c>
      <c r="D8" s="37">
        <v>-0.1067</v>
      </c>
      <c r="E8" s="37">
        <v>0.77549999999999997</v>
      </c>
      <c r="F8" s="40">
        <f t="shared" si="1"/>
        <v>0.18333333333333332</v>
      </c>
      <c r="G8" s="8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>
      <c r="A9" s="39">
        <v>338.06</v>
      </c>
      <c r="B9" s="37">
        <v>0.96289999999999998</v>
      </c>
      <c r="C9" s="38">
        <f t="shared" si="0"/>
        <v>9.3905555555555562E-2</v>
      </c>
      <c r="D9" s="37">
        <v>-0.12189999999999999</v>
      </c>
      <c r="E9" s="37">
        <v>0.96289999999999998</v>
      </c>
      <c r="F9" s="40">
        <f t="shared" si="1"/>
        <v>0.18333333333333332</v>
      </c>
      <c r="G9" s="8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0" spans="1:22">
      <c r="A10" s="39">
        <v>360.31</v>
      </c>
      <c r="B10" s="37">
        <v>1.1565000000000001</v>
      </c>
      <c r="C10" s="38">
        <f t="shared" si="0"/>
        <v>0.10008611111111111</v>
      </c>
      <c r="D10" s="37">
        <v>-0.127</v>
      </c>
      <c r="E10" s="37">
        <v>1.1565000000000001</v>
      </c>
      <c r="F10" s="40">
        <f t="shared" si="1"/>
        <v>0.18333333333333332</v>
      </c>
      <c r="G10" s="8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</row>
    <row r="11" spans="1:22">
      <c r="A11" s="39">
        <v>382.55</v>
      </c>
      <c r="B11" s="37">
        <v>1.397</v>
      </c>
      <c r="C11" s="38">
        <f t="shared" si="0"/>
        <v>0.10626388888888889</v>
      </c>
      <c r="D11" s="37">
        <v>-0.127</v>
      </c>
      <c r="E11" s="37">
        <v>1.397</v>
      </c>
      <c r="F11" s="40">
        <f t="shared" si="1"/>
        <v>0.18333333333333332</v>
      </c>
      <c r="G11" s="8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</row>
    <row r="12" spans="1:22">
      <c r="A12" s="39">
        <v>391.44</v>
      </c>
      <c r="B12" s="37">
        <v>1.524</v>
      </c>
      <c r="C12" s="38">
        <f t="shared" si="0"/>
        <v>0.10873333333333333</v>
      </c>
      <c r="D12" s="37">
        <v>-0.1245</v>
      </c>
      <c r="E12" s="37">
        <v>1.524</v>
      </c>
      <c r="F12" s="40">
        <f t="shared" si="1"/>
        <v>0.18333333333333332</v>
      </c>
      <c r="G12" s="8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</row>
    <row r="13" spans="1:22">
      <c r="A13" s="39">
        <v>409.24</v>
      </c>
      <c r="B13" s="37">
        <v>1.778</v>
      </c>
      <c r="C13" s="38">
        <f t="shared" si="0"/>
        <v>0.11367777777777778</v>
      </c>
      <c r="D13" s="37">
        <v>-0.11940000000000001</v>
      </c>
      <c r="E13" s="37">
        <v>1.778</v>
      </c>
      <c r="F13" s="40">
        <f t="shared" si="1"/>
        <v>0.18333333333333332</v>
      </c>
      <c r="G13" s="8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</row>
    <row r="14" spans="1:22">
      <c r="A14" s="39">
        <v>426.37</v>
      </c>
      <c r="B14" s="37">
        <v>2.032</v>
      </c>
      <c r="C14" s="38">
        <f t="shared" si="0"/>
        <v>0.11843611111111112</v>
      </c>
      <c r="D14" s="37">
        <v>-0.10920000000000001</v>
      </c>
      <c r="E14" s="37">
        <v>2.032</v>
      </c>
      <c r="F14" s="40">
        <f t="shared" si="1"/>
        <v>0.18333333333333332</v>
      </c>
      <c r="G14" s="8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</row>
    <row r="15" spans="1:22">
      <c r="A15" s="39">
        <v>439.78</v>
      </c>
      <c r="B15" s="37">
        <v>2.286</v>
      </c>
      <c r="C15" s="38">
        <f t="shared" si="0"/>
        <v>0.12216111111111111</v>
      </c>
      <c r="D15" s="37">
        <v>-9.1399999999999995E-2</v>
      </c>
      <c r="E15" s="37">
        <v>2.286</v>
      </c>
      <c r="F15" s="40">
        <f t="shared" si="1"/>
        <v>0.18333333333333332</v>
      </c>
      <c r="G15" s="8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</row>
    <row r="16" spans="1:22">
      <c r="A16" s="39">
        <v>448.37</v>
      </c>
      <c r="B16" s="37">
        <v>2.54</v>
      </c>
      <c r="C16" s="38">
        <f t="shared" si="0"/>
        <v>0.12454722222222223</v>
      </c>
      <c r="D16" s="37">
        <v>-7.3400000000000007E-2</v>
      </c>
      <c r="E16" s="37">
        <v>2.54</v>
      </c>
      <c r="F16" s="40">
        <f t="shared" si="1"/>
        <v>0.18333333333333332</v>
      </c>
      <c r="G16" s="8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</row>
    <row r="17" spans="1:22">
      <c r="A17" s="39">
        <v>457.91</v>
      </c>
      <c r="B17" s="37">
        <v>2.8574999999999999</v>
      </c>
      <c r="C17" s="38">
        <f t="shared" si="0"/>
        <v>0.12719722222222224</v>
      </c>
      <c r="D17" s="37">
        <v>-4.8599999999999997E-2</v>
      </c>
      <c r="E17" s="37">
        <v>2.8574999999999999</v>
      </c>
      <c r="F17" s="40">
        <f t="shared" si="1"/>
        <v>0.18333333333333332</v>
      </c>
      <c r="G17" s="8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</row>
    <row r="18" spans="1:22">
      <c r="A18" s="39">
        <v>465.21</v>
      </c>
      <c r="B18" s="37">
        <v>3.1749999999999998</v>
      </c>
      <c r="C18" s="38">
        <f t="shared" si="0"/>
        <v>0.12922500000000001</v>
      </c>
      <c r="D18" s="37">
        <v>-2.0299999999999999E-2</v>
      </c>
      <c r="E18" s="37">
        <v>3.1749999999999998</v>
      </c>
      <c r="F18" s="40">
        <f t="shared" si="1"/>
        <v>0.18333333333333332</v>
      </c>
      <c r="G18" s="8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</row>
    <row r="19" spans="1:22">
      <c r="A19" s="39">
        <v>470.67</v>
      </c>
      <c r="B19" s="37">
        <v>3.4925000000000002</v>
      </c>
      <c r="C19" s="38">
        <f t="shared" si="0"/>
        <v>0.13074166666666667</v>
      </c>
      <c r="D19" s="37">
        <v>1.0200000000000001E-2</v>
      </c>
      <c r="E19" s="37">
        <v>3.4925000000000002</v>
      </c>
      <c r="F19" s="40">
        <f t="shared" si="1"/>
        <v>0.18333333333333332</v>
      </c>
      <c r="G19" s="8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</row>
    <row r="20" spans="1:22">
      <c r="A20" s="39">
        <v>473.23</v>
      </c>
      <c r="B20" s="37">
        <v>3.81</v>
      </c>
      <c r="C20" s="38">
        <f t="shared" si="0"/>
        <v>0.13145277777777778</v>
      </c>
      <c r="D20" s="37">
        <v>4.8300000000000003E-2</v>
      </c>
      <c r="E20" s="37">
        <v>3.81</v>
      </c>
      <c r="F20" s="40">
        <f t="shared" si="1"/>
        <v>0.18333333333333332</v>
      </c>
      <c r="G20" s="8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</row>
    <row r="21" spans="1:22">
      <c r="A21" s="41">
        <v>467.85</v>
      </c>
      <c r="B21" s="37">
        <v>4.1275000000000004</v>
      </c>
      <c r="C21" s="38">
        <f t="shared" si="0"/>
        <v>0.12995833333333334</v>
      </c>
      <c r="D21" s="37">
        <v>8.3000000000000004E-2</v>
      </c>
      <c r="E21" s="37">
        <v>4.1275000000000004</v>
      </c>
      <c r="F21" s="40">
        <f t="shared" si="1"/>
        <v>0.18333333333333332</v>
      </c>
      <c r="G21" s="8"/>
    </row>
    <row r="22" spans="1:22">
      <c r="A22" s="41">
        <v>457.61</v>
      </c>
      <c r="B22" s="37">
        <v>4.4450000000000003</v>
      </c>
      <c r="C22" s="38">
        <f t="shared" si="0"/>
        <v>0.12711388888888889</v>
      </c>
      <c r="D22" s="37">
        <v>0.12189999999999999</v>
      </c>
      <c r="E22" s="37">
        <v>4.4450000000000003</v>
      </c>
      <c r="F22" s="40">
        <f t="shared" si="1"/>
        <v>0.18333333333333332</v>
      </c>
      <c r="G22" s="8"/>
    </row>
    <row r="23" spans="1:22">
      <c r="A23" s="41">
        <v>446.67</v>
      </c>
      <c r="B23" s="37">
        <v>4.7625000000000002</v>
      </c>
      <c r="C23" s="38">
        <f t="shared" si="0"/>
        <v>0.124075</v>
      </c>
      <c r="D23" s="37">
        <v>0.16259999999999999</v>
      </c>
      <c r="E23" s="37">
        <v>4.7625000000000002</v>
      </c>
      <c r="F23" s="40">
        <f t="shared" si="1"/>
        <v>0.18333333333333332</v>
      </c>
      <c r="G23" s="8"/>
    </row>
    <row r="24" spans="1:22">
      <c r="A24" s="42">
        <v>441.1</v>
      </c>
      <c r="B24" s="37">
        <v>5.08</v>
      </c>
      <c r="C24" s="38">
        <f t="shared" si="0"/>
        <v>0.12252777777777779</v>
      </c>
      <c r="D24" s="37">
        <v>0.20830000000000001</v>
      </c>
      <c r="E24" s="37">
        <v>5.08</v>
      </c>
      <c r="F24" s="40">
        <f t="shared" si="1"/>
        <v>0.18333333333333332</v>
      </c>
      <c r="G24" s="8"/>
    </row>
    <row r="25" spans="1:22">
      <c r="A25" s="41">
        <v>438.37</v>
      </c>
      <c r="B25" s="37">
        <v>5.3975</v>
      </c>
      <c r="C25" s="38">
        <f t="shared" si="0"/>
        <v>0.12176944444444444</v>
      </c>
      <c r="D25" s="37">
        <v>0.2437</v>
      </c>
      <c r="E25" s="37">
        <v>5.3975</v>
      </c>
      <c r="F25" s="40">
        <f t="shared" si="1"/>
        <v>0.18333333333333332</v>
      </c>
      <c r="G25" s="8"/>
    </row>
    <row r="26" spans="1:22">
      <c r="A26" s="41">
        <v>436.64</v>
      </c>
      <c r="B26" s="37">
        <v>5.7149999999999999</v>
      </c>
      <c r="C26" s="38">
        <f t="shared" si="0"/>
        <v>0.12128888888888889</v>
      </c>
      <c r="D26" s="37">
        <v>0.28699999999999998</v>
      </c>
      <c r="E26" s="37">
        <v>5.7149999999999999</v>
      </c>
      <c r="F26" s="40">
        <f t="shared" si="1"/>
        <v>0.18333333333333332</v>
      </c>
      <c r="G26" s="8"/>
    </row>
    <row r="27" spans="1:22">
      <c r="A27" s="41">
        <v>435.37</v>
      </c>
      <c r="B27" s="37">
        <v>6.0324999999999998</v>
      </c>
      <c r="C27" s="38">
        <f t="shared" si="0"/>
        <v>0.12093611111111112</v>
      </c>
      <c r="D27" s="37">
        <v>0.32769999999999999</v>
      </c>
      <c r="E27" s="37">
        <v>6.0324999999999998</v>
      </c>
      <c r="F27" s="40">
        <f t="shared" si="1"/>
        <v>0.18333333333333332</v>
      </c>
      <c r="G27" s="8"/>
    </row>
    <row r="28" spans="1:22">
      <c r="A28" s="41">
        <v>431.67</v>
      </c>
      <c r="B28" s="37">
        <v>6.35</v>
      </c>
      <c r="C28" s="38">
        <f t="shared" si="0"/>
        <v>0.11990833333333334</v>
      </c>
      <c r="D28" s="37">
        <v>0.3785</v>
      </c>
      <c r="E28" s="37">
        <v>6.35</v>
      </c>
      <c r="F28" s="40">
        <f t="shared" si="1"/>
        <v>0.18333333333333332</v>
      </c>
      <c r="G28" s="8"/>
    </row>
    <row r="29" spans="1:22">
      <c r="A29" s="41">
        <v>429.39</v>
      </c>
      <c r="B29" s="37">
        <v>6.6675000000000004</v>
      </c>
      <c r="C29" s="38">
        <f t="shared" si="0"/>
        <v>0.11927499999999999</v>
      </c>
      <c r="D29" s="37">
        <v>0.42159999999999997</v>
      </c>
      <c r="E29" s="37">
        <v>6.6675000000000004</v>
      </c>
      <c r="F29" s="40">
        <f t="shared" si="1"/>
        <v>0.18333333333333332</v>
      </c>
      <c r="G29" s="8"/>
    </row>
    <row r="30" spans="1:22">
      <c r="A30" s="41">
        <v>427.78</v>
      </c>
      <c r="B30" s="37">
        <v>6.9850000000000003</v>
      </c>
      <c r="C30" s="38">
        <f t="shared" si="0"/>
        <v>0.11882777777777777</v>
      </c>
      <c r="D30" s="37">
        <v>0.46739999999999998</v>
      </c>
      <c r="E30" s="37">
        <v>6.9850000000000003</v>
      </c>
      <c r="F30" s="40">
        <f t="shared" si="1"/>
        <v>0.18333333333333332</v>
      </c>
      <c r="G30" s="8"/>
    </row>
    <row r="31" spans="1:22">
      <c r="A31" s="41">
        <v>423.37</v>
      </c>
      <c r="B31" s="37">
        <v>7.3025000000000002</v>
      </c>
      <c r="C31" s="38">
        <f t="shared" si="0"/>
        <v>0.11760277777777778</v>
      </c>
      <c r="D31" s="37">
        <v>0.50770000000000004</v>
      </c>
      <c r="E31" s="37">
        <v>7.3025000000000002</v>
      </c>
      <c r="F31" s="40">
        <f t="shared" si="1"/>
        <v>0.18333333333333332</v>
      </c>
      <c r="G31" s="8"/>
    </row>
    <row r="32" spans="1:22" ht="15" thickBot="1">
      <c r="A32" s="43">
        <v>421.87</v>
      </c>
      <c r="B32" s="44">
        <v>7.62</v>
      </c>
      <c r="C32" s="45">
        <f t="shared" si="0"/>
        <v>0.11718611111111112</v>
      </c>
      <c r="D32" s="44">
        <v>0.53820000000000001</v>
      </c>
      <c r="E32" s="44">
        <v>7.62</v>
      </c>
      <c r="F32" s="46">
        <f t="shared" si="1"/>
        <v>0.18333333333333332</v>
      </c>
      <c r="G32" s="8"/>
    </row>
  </sheetData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tabSelected="1" workbookViewId="0">
      <selection activeCell="H9" sqref="H9"/>
    </sheetView>
  </sheetViews>
  <sheetFormatPr defaultColWidth="8.88671875" defaultRowHeight="14.4"/>
  <cols>
    <col min="2" max="2" width="10.6640625"/>
    <col min="3" max="3" width="12.88671875"/>
    <col min="4" max="4" width="11.77734375" customWidth="1"/>
    <col min="5" max="5" width="11.33203125" customWidth="1"/>
    <col min="7" max="7" width="11.77734375" customWidth="1"/>
    <col min="8" max="8" width="11.33203125" customWidth="1"/>
  </cols>
  <sheetData>
    <row r="1" spans="1:12" ht="43.2">
      <c r="A1" s="29" t="s">
        <v>22</v>
      </c>
      <c r="B1" s="30" t="s">
        <v>23</v>
      </c>
      <c r="C1" s="30" t="s">
        <v>24</v>
      </c>
      <c r="D1" s="30" t="s">
        <v>26</v>
      </c>
      <c r="E1" s="30" t="s">
        <v>27</v>
      </c>
      <c r="F1" s="31" t="s">
        <v>25</v>
      </c>
      <c r="G1" s="1"/>
      <c r="H1" s="1"/>
      <c r="I1" s="2"/>
      <c r="J1" s="2"/>
      <c r="K1" s="3"/>
      <c r="L1" s="3"/>
    </row>
    <row r="2" spans="1:12">
      <c r="A2" s="13">
        <v>68.349999999999994</v>
      </c>
      <c r="B2" s="26">
        <f>(3.142*59*59)/4</f>
        <v>2734.3254999999999</v>
      </c>
      <c r="C2" s="26">
        <f>(A2*1000)/B2</f>
        <v>24.997023946124923</v>
      </c>
      <c r="D2" s="27">
        <v>0</v>
      </c>
      <c r="E2" s="28">
        <v>0</v>
      </c>
      <c r="F2" s="32">
        <v>0</v>
      </c>
      <c r="G2" s="4"/>
      <c r="H2" s="5"/>
      <c r="I2" s="3"/>
      <c r="J2" s="3"/>
      <c r="K2" s="3"/>
      <c r="L2" s="3"/>
    </row>
    <row r="3" spans="1:12">
      <c r="A3" s="13">
        <v>72.349999999999994</v>
      </c>
      <c r="B3" s="26">
        <f t="shared" ref="B3:B12" si="0">(3.142*59*59)/4</f>
        <v>2734.3254999999999</v>
      </c>
      <c r="C3" s="26">
        <f t="shared" ref="C3:C35" si="1">(A3*1000)/B3</f>
        <v>26.459907571355348</v>
      </c>
      <c r="D3" s="27">
        <v>0.12</v>
      </c>
      <c r="E3" s="28">
        <v>-0.04</v>
      </c>
      <c r="F3" s="32">
        <f>C3-25</f>
        <v>1.4599075713553482</v>
      </c>
      <c r="G3" s="4"/>
      <c r="H3" s="5"/>
      <c r="I3" s="3"/>
      <c r="J3" s="3"/>
      <c r="K3" s="3"/>
      <c r="L3" s="3"/>
    </row>
    <row r="4" spans="1:12">
      <c r="A4" s="13">
        <v>76.349999999999994</v>
      </c>
      <c r="B4" s="26">
        <f t="shared" si="0"/>
        <v>2734.3254999999999</v>
      </c>
      <c r="C4" s="26">
        <f t="shared" si="1"/>
        <v>27.922791196585777</v>
      </c>
      <c r="D4" s="27">
        <v>0.25</v>
      </c>
      <c r="E4" s="28">
        <v>-0.06</v>
      </c>
      <c r="F4" s="32">
        <f>C4-25</f>
        <v>2.9227911965857771</v>
      </c>
      <c r="G4" s="4"/>
      <c r="H4" s="5"/>
      <c r="I4" s="3"/>
      <c r="J4" s="3"/>
      <c r="K4" s="3"/>
      <c r="L4" s="3"/>
    </row>
    <row r="5" spans="1:12">
      <c r="A5" s="13">
        <v>80.349999999999994</v>
      </c>
      <c r="B5" s="26">
        <f t="shared" si="0"/>
        <v>2734.3254999999999</v>
      </c>
      <c r="C5" s="26">
        <f t="shared" si="1"/>
        <v>29.385674821816202</v>
      </c>
      <c r="D5" s="27">
        <v>0.38</v>
      </c>
      <c r="E5" s="28">
        <v>-8.9999999999999993E-3</v>
      </c>
      <c r="F5" s="32">
        <f>C5-25</f>
        <v>4.3856748218162025</v>
      </c>
      <c r="G5" s="4"/>
      <c r="H5" s="5"/>
      <c r="I5" s="3"/>
      <c r="J5" s="3"/>
      <c r="K5" s="3"/>
      <c r="L5" s="3"/>
    </row>
    <row r="6" spans="1:12">
      <c r="A6" s="13">
        <v>84.35</v>
      </c>
      <c r="B6" s="26">
        <f t="shared" si="0"/>
        <v>2734.3254999999999</v>
      </c>
      <c r="C6" s="26">
        <f t="shared" si="1"/>
        <v>30.848558447046631</v>
      </c>
      <c r="D6" s="27">
        <v>0.51</v>
      </c>
      <c r="E6" s="28">
        <v>-0.11</v>
      </c>
      <c r="F6" s="32">
        <f t="shared" ref="F6:F35" si="2">C6-25</f>
        <v>5.8485584470466314</v>
      </c>
      <c r="G6" s="4"/>
      <c r="H6" s="5"/>
      <c r="I6" s="3"/>
      <c r="J6" s="3"/>
      <c r="K6" s="3"/>
      <c r="L6" s="3"/>
    </row>
    <row r="7" spans="1:12">
      <c r="A7" s="13">
        <v>91.35</v>
      </c>
      <c r="B7" s="26">
        <f t="shared" si="0"/>
        <v>2734.3254999999999</v>
      </c>
      <c r="C7" s="26">
        <f t="shared" si="1"/>
        <v>33.408604791199878</v>
      </c>
      <c r="D7" s="27">
        <v>0.74</v>
      </c>
      <c r="E7" s="28">
        <v>-0.14000000000000001</v>
      </c>
      <c r="F7" s="32">
        <f t="shared" si="2"/>
        <v>8.4086047911998776</v>
      </c>
      <c r="G7" s="4"/>
      <c r="H7" s="5"/>
      <c r="I7" s="3"/>
      <c r="J7" s="3"/>
      <c r="K7" s="3"/>
      <c r="L7" s="3"/>
    </row>
    <row r="8" spans="1:12">
      <c r="A8" s="13">
        <v>96.35</v>
      </c>
      <c r="B8" s="26">
        <f t="shared" si="0"/>
        <v>2734.3254999999999</v>
      </c>
      <c r="C8" s="26">
        <f t="shared" si="1"/>
        <v>35.237209322737911</v>
      </c>
      <c r="D8" s="27">
        <v>0.93</v>
      </c>
      <c r="E8" s="28">
        <v>-0.15</v>
      </c>
      <c r="F8" s="32">
        <f t="shared" si="2"/>
        <v>10.237209322737911</v>
      </c>
      <c r="G8" s="4"/>
      <c r="H8" s="5"/>
      <c r="I8" s="3"/>
      <c r="J8" s="3"/>
      <c r="K8" s="3"/>
      <c r="L8" s="3"/>
    </row>
    <row r="9" spans="1:12">
      <c r="A9" s="13">
        <v>100.35</v>
      </c>
      <c r="B9" s="26">
        <f t="shared" si="0"/>
        <v>2734.3254999999999</v>
      </c>
      <c r="C9" s="26">
        <f t="shared" si="1"/>
        <v>36.700092947968336</v>
      </c>
      <c r="D9" s="27">
        <v>1.06</v>
      </c>
      <c r="E9" s="28">
        <v>-0.17</v>
      </c>
      <c r="F9" s="32">
        <f t="shared" si="2"/>
        <v>11.700092947968336</v>
      </c>
      <c r="G9" s="4"/>
      <c r="H9" s="5"/>
      <c r="I9" s="3"/>
      <c r="J9" s="3"/>
      <c r="K9" s="3"/>
      <c r="L9" s="3"/>
    </row>
    <row r="10" spans="1:12">
      <c r="A10" s="13">
        <v>105.35</v>
      </c>
      <c r="B10" s="26">
        <f t="shared" si="0"/>
        <v>2734.3254999999999</v>
      </c>
      <c r="C10" s="26">
        <f t="shared" si="1"/>
        <v>38.52869747950637</v>
      </c>
      <c r="D10" s="27">
        <v>1.22</v>
      </c>
      <c r="E10" s="28">
        <v>-0.19</v>
      </c>
      <c r="F10" s="32">
        <f t="shared" si="2"/>
        <v>13.52869747950637</v>
      </c>
      <c r="G10" s="4"/>
      <c r="H10" s="5"/>
      <c r="I10" s="3"/>
      <c r="J10" s="3"/>
      <c r="K10" s="3"/>
      <c r="L10" s="3"/>
    </row>
    <row r="11" spans="1:12">
      <c r="A11" s="13">
        <v>112.35</v>
      </c>
      <c r="B11" s="26">
        <f t="shared" si="0"/>
        <v>2734.3254999999999</v>
      </c>
      <c r="C11" s="26">
        <f t="shared" si="1"/>
        <v>41.08874382365962</v>
      </c>
      <c r="D11" s="27">
        <v>1.45</v>
      </c>
      <c r="E11" s="28">
        <v>-0.21</v>
      </c>
      <c r="F11" s="32">
        <f t="shared" si="2"/>
        <v>16.08874382365962</v>
      </c>
      <c r="G11" s="4"/>
      <c r="H11" s="5"/>
      <c r="I11" s="3"/>
      <c r="J11" s="3"/>
      <c r="K11" s="3"/>
      <c r="L11" s="3"/>
    </row>
    <row r="12" spans="1:12">
      <c r="A12" s="13">
        <v>117.35</v>
      </c>
      <c r="B12" s="26">
        <f t="shared" si="0"/>
        <v>2734.3254999999999</v>
      </c>
      <c r="C12" s="26">
        <f t="shared" si="1"/>
        <v>42.917348355197653</v>
      </c>
      <c r="D12" s="27">
        <v>1.61</v>
      </c>
      <c r="E12" s="28">
        <v>-0.22</v>
      </c>
      <c r="F12" s="32">
        <f t="shared" si="2"/>
        <v>17.917348355197653</v>
      </c>
      <c r="G12" s="4"/>
      <c r="H12" s="5"/>
      <c r="I12" s="3"/>
      <c r="J12" s="3"/>
      <c r="K12" s="3"/>
      <c r="L12" s="3"/>
    </row>
    <row r="13" spans="1:12">
      <c r="A13" s="13">
        <v>122.35</v>
      </c>
      <c r="B13" s="26">
        <f t="shared" ref="B13:B22" si="3">(3.142*59*59)/4</f>
        <v>2734.3254999999999</v>
      </c>
      <c r="C13" s="26">
        <f t="shared" si="1"/>
        <v>44.745952886735687</v>
      </c>
      <c r="D13" s="27">
        <v>1.75</v>
      </c>
      <c r="E13" s="28">
        <v>-0.23</v>
      </c>
      <c r="F13" s="32">
        <f t="shared" si="2"/>
        <v>19.745952886735687</v>
      </c>
      <c r="G13" s="4"/>
      <c r="H13" s="5"/>
      <c r="I13" s="3"/>
      <c r="J13" s="3"/>
      <c r="K13" s="3"/>
      <c r="L13" s="3"/>
    </row>
    <row r="14" spans="1:12">
      <c r="A14" s="13">
        <v>126.35</v>
      </c>
      <c r="B14" s="26">
        <f t="shared" si="3"/>
        <v>2734.3254999999999</v>
      </c>
      <c r="C14" s="26">
        <f t="shared" si="1"/>
        <v>46.208836511966112</v>
      </c>
      <c r="D14" s="27">
        <v>1.85</v>
      </c>
      <c r="E14" s="28">
        <v>-0.24</v>
      </c>
      <c r="F14" s="32">
        <f t="shared" si="2"/>
        <v>21.208836511966112</v>
      </c>
      <c r="G14" s="4"/>
      <c r="H14" s="5"/>
      <c r="I14" s="3"/>
      <c r="J14" s="3"/>
      <c r="K14" s="3"/>
      <c r="L14" s="3"/>
    </row>
    <row r="15" spans="1:12">
      <c r="A15" s="13">
        <v>134.35</v>
      </c>
      <c r="B15" s="26">
        <f t="shared" si="3"/>
        <v>2734.3254999999999</v>
      </c>
      <c r="C15" s="26">
        <f t="shared" si="1"/>
        <v>49.13460376242697</v>
      </c>
      <c r="D15" s="27">
        <v>2</v>
      </c>
      <c r="E15" s="28">
        <v>-0.26</v>
      </c>
      <c r="F15" s="32">
        <f t="shared" si="2"/>
        <v>24.13460376242697</v>
      </c>
      <c r="G15" s="4"/>
      <c r="H15" s="5"/>
      <c r="I15" s="3"/>
      <c r="J15" s="3"/>
      <c r="K15" s="3"/>
      <c r="L15" s="3"/>
    </row>
    <row r="16" spans="1:12">
      <c r="A16" s="13">
        <v>133.35</v>
      </c>
      <c r="B16" s="26">
        <f t="shared" si="3"/>
        <v>2734.3254999999999</v>
      </c>
      <c r="C16" s="26">
        <f t="shared" si="1"/>
        <v>48.768882856119362</v>
      </c>
      <c r="D16" s="27">
        <v>2.15</v>
      </c>
      <c r="E16" s="28">
        <v>-0.28000000000000003</v>
      </c>
      <c r="F16" s="32">
        <f t="shared" si="2"/>
        <v>23.768882856119362</v>
      </c>
      <c r="G16" s="4"/>
      <c r="H16" s="5"/>
      <c r="I16" s="3"/>
      <c r="J16" s="3"/>
      <c r="K16" s="3"/>
      <c r="L16" s="3"/>
    </row>
    <row r="17" spans="1:12">
      <c r="A17" s="13">
        <v>154.35</v>
      </c>
      <c r="B17" s="26">
        <f t="shared" si="3"/>
        <v>2734.3254999999999</v>
      </c>
      <c r="C17" s="26">
        <f t="shared" si="1"/>
        <v>56.449021888579104</v>
      </c>
      <c r="D17" s="27">
        <v>2.27</v>
      </c>
      <c r="E17" s="28">
        <v>-0.28999999999999998</v>
      </c>
      <c r="F17" s="32">
        <f t="shared" si="2"/>
        <v>31.449021888579104</v>
      </c>
      <c r="G17" s="4"/>
      <c r="H17" s="5"/>
      <c r="I17" s="3"/>
      <c r="J17" s="3"/>
      <c r="K17" s="3"/>
      <c r="L17" s="3"/>
    </row>
    <row r="18" spans="1:12">
      <c r="A18" s="13">
        <v>165.35</v>
      </c>
      <c r="B18" s="26">
        <f t="shared" si="3"/>
        <v>2734.3254999999999</v>
      </c>
      <c r="C18" s="26">
        <f t="shared" si="1"/>
        <v>60.471951857962779</v>
      </c>
      <c r="D18" s="27">
        <v>2.38</v>
      </c>
      <c r="E18" s="28">
        <v>-0.31</v>
      </c>
      <c r="F18" s="32">
        <f t="shared" si="2"/>
        <v>35.471951857962779</v>
      </c>
      <c r="G18" s="4"/>
      <c r="H18" s="5"/>
      <c r="I18" s="3"/>
      <c r="J18" s="3"/>
      <c r="K18" s="3"/>
      <c r="L18" s="3"/>
    </row>
    <row r="19" spans="1:12">
      <c r="A19" s="13">
        <v>188.35</v>
      </c>
      <c r="B19" s="26">
        <f t="shared" si="3"/>
        <v>2734.3254999999999</v>
      </c>
      <c r="C19" s="26">
        <f t="shared" si="1"/>
        <v>68.88353270303773</v>
      </c>
      <c r="D19" s="27">
        <v>2.5499999999999998</v>
      </c>
      <c r="E19" s="28">
        <v>-0.34</v>
      </c>
      <c r="F19" s="32">
        <f t="shared" si="2"/>
        <v>43.88353270303773</v>
      </c>
      <c r="G19" s="4"/>
      <c r="H19" s="5"/>
      <c r="I19" s="3"/>
      <c r="J19" s="3"/>
      <c r="K19" s="3"/>
      <c r="L19" s="3"/>
    </row>
    <row r="20" spans="1:12">
      <c r="A20" s="13">
        <v>201.35</v>
      </c>
      <c r="B20" s="26">
        <f t="shared" si="3"/>
        <v>2734.3254999999999</v>
      </c>
      <c r="C20" s="26">
        <f t="shared" si="1"/>
        <v>73.637904485036628</v>
      </c>
      <c r="D20" s="27">
        <v>2.65</v>
      </c>
      <c r="E20" s="28">
        <v>-0.35</v>
      </c>
      <c r="F20" s="32">
        <f t="shared" si="2"/>
        <v>48.637904485036628</v>
      </c>
      <c r="G20" s="4"/>
      <c r="H20" s="5"/>
      <c r="I20" s="3"/>
      <c r="J20" s="3"/>
      <c r="K20" s="3"/>
      <c r="L20" s="3"/>
    </row>
    <row r="21" spans="1:12">
      <c r="A21" s="13">
        <v>226.35</v>
      </c>
      <c r="B21" s="26">
        <f t="shared" si="3"/>
        <v>2734.3254999999999</v>
      </c>
      <c r="C21" s="26">
        <f t="shared" si="1"/>
        <v>82.780927142726796</v>
      </c>
      <c r="D21" s="27">
        <v>2.85</v>
      </c>
      <c r="E21" s="28">
        <v>-0.37</v>
      </c>
      <c r="F21" s="32">
        <f t="shared" si="2"/>
        <v>57.780927142726796</v>
      </c>
      <c r="G21" s="4"/>
      <c r="H21" s="5"/>
      <c r="I21" s="3"/>
      <c r="J21" s="3"/>
      <c r="K21" s="3"/>
      <c r="L21" s="3"/>
    </row>
    <row r="22" spans="1:12">
      <c r="A22" s="13">
        <v>240.35</v>
      </c>
      <c r="B22" s="26">
        <f t="shared" si="3"/>
        <v>2734.3254999999999</v>
      </c>
      <c r="C22" s="26">
        <f t="shared" si="1"/>
        <v>87.901019831033281</v>
      </c>
      <c r="D22" s="27">
        <v>2.95</v>
      </c>
      <c r="E22" s="28">
        <v>-0.39</v>
      </c>
      <c r="F22" s="32">
        <f t="shared" si="2"/>
        <v>62.901019831033281</v>
      </c>
      <c r="G22" s="4"/>
      <c r="H22" s="5"/>
      <c r="I22" s="3"/>
      <c r="J22" s="3"/>
      <c r="K22" s="3"/>
      <c r="L22" s="3"/>
    </row>
    <row r="23" spans="1:12">
      <c r="A23" s="13">
        <v>256.35000000000002</v>
      </c>
      <c r="B23" s="26">
        <f t="shared" ref="B23:B35" si="4">(3.142*59*59)/4</f>
        <v>2734.3254999999999</v>
      </c>
      <c r="C23" s="26">
        <f t="shared" si="1"/>
        <v>93.752554331955011</v>
      </c>
      <c r="D23" s="27">
        <v>3.1</v>
      </c>
      <c r="E23" s="28">
        <v>-0.42</v>
      </c>
      <c r="F23" s="32">
        <f t="shared" si="2"/>
        <v>68.752554331955011</v>
      </c>
      <c r="G23" s="4"/>
      <c r="H23" s="5"/>
      <c r="I23" s="3"/>
      <c r="J23" s="3"/>
      <c r="K23" s="3"/>
      <c r="L23" s="3"/>
    </row>
    <row r="24" spans="1:12">
      <c r="A24" s="13">
        <v>267.35000000000002</v>
      </c>
      <c r="B24" s="26">
        <f t="shared" si="4"/>
        <v>2734.3254999999999</v>
      </c>
      <c r="C24" s="26">
        <f t="shared" si="1"/>
        <v>97.775484301338665</v>
      </c>
      <c r="D24" s="27">
        <v>3.2</v>
      </c>
      <c r="E24" s="28">
        <v>-0.45</v>
      </c>
      <c r="F24" s="32">
        <f t="shared" si="2"/>
        <v>72.775484301338665</v>
      </c>
      <c r="G24" s="4"/>
      <c r="H24" s="5"/>
      <c r="I24" s="3"/>
      <c r="J24" s="3"/>
      <c r="K24" s="3"/>
      <c r="L24" s="3"/>
    </row>
    <row r="25" spans="1:12">
      <c r="A25" s="13">
        <v>276.35000000000002</v>
      </c>
      <c r="B25" s="26">
        <f t="shared" si="4"/>
        <v>2734.3254999999999</v>
      </c>
      <c r="C25" s="26">
        <f t="shared" si="1"/>
        <v>101.06697245810713</v>
      </c>
      <c r="D25" s="27">
        <v>3.3</v>
      </c>
      <c r="E25" s="28">
        <v>-0.48</v>
      </c>
      <c r="F25" s="32">
        <f t="shared" si="2"/>
        <v>76.066972458107131</v>
      </c>
      <c r="G25" s="4"/>
      <c r="H25" s="5"/>
      <c r="I25" s="3"/>
      <c r="J25" s="3"/>
      <c r="K25" s="3"/>
      <c r="L25" s="3"/>
    </row>
    <row r="26" spans="1:12">
      <c r="A26" s="13">
        <v>283.35000000000002</v>
      </c>
      <c r="B26" s="26">
        <f t="shared" si="4"/>
        <v>2734.3254999999999</v>
      </c>
      <c r="C26" s="26">
        <f t="shared" si="1"/>
        <v>103.62701880226038</v>
      </c>
      <c r="D26" s="27">
        <v>3.4</v>
      </c>
      <c r="E26" s="28">
        <v>-0.51</v>
      </c>
      <c r="F26" s="32">
        <f t="shared" si="2"/>
        <v>78.62701880226038</v>
      </c>
      <c r="G26" s="4"/>
      <c r="H26" s="5"/>
      <c r="I26" s="3"/>
      <c r="J26" s="3"/>
      <c r="K26" s="3"/>
      <c r="L26" s="3"/>
    </row>
    <row r="27" spans="1:12">
      <c r="A27" s="13">
        <v>289.35000000000002</v>
      </c>
      <c r="B27" s="26">
        <f t="shared" si="4"/>
        <v>2734.3254999999999</v>
      </c>
      <c r="C27" s="26">
        <f t="shared" si="1"/>
        <v>105.82134424010601</v>
      </c>
      <c r="D27" s="27">
        <v>3.5</v>
      </c>
      <c r="E27" s="28">
        <v>-0.55000000000000004</v>
      </c>
      <c r="F27" s="32">
        <f t="shared" si="2"/>
        <v>80.821344240106015</v>
      </c>
      <c r="G27" s="4"/>
      <c r="H27" s="5"/>
      <c r="I27" s="3"/>
      <c r="J27" s="3"/>
      <c r="K27" s="3"/>
      <c r="L27" s="3"/>
    </row>
    <row r="28" spans="1:12">
      <c r="A28" s="13">
        <v>294.35000000000002</v>
      </c>
      <c r="B28" s="26">
        <f t="shared" si="4"/>
        <v>2734.3254999999999</v>
      </c>
      <c r="C28" s="26">
        <f t="shared" si="1"/>
        <v>107.64994877164405</v>
      </c>
      <c r="D28" s="27">
        <v>3.6</v>
      </c>
      <c r="E28" s="28">
        <v>-0.57999999999999996</v>
      </c>
      <c r="F28" s="32">
        <f t="shared" si="2"/>
        <v>82.649948771644048</v>
      </c>
      <c r="G28" s="4"/>
      <c r="H28" s="5"/>
      <c r="I28" s="3"/>
      <c r="J28" s="3"/>
      <c r="K28" s="3"/>
      <c r="L28" s="3"/>
    </row>
    <row r="29" spans="1:12">
      <c r="A29" s="13">
        <v>296.35000000000002</v>
      </c>
      <c r="B29" s="26">
        <f t="shared" si="4"/>
        <v>2734.3254999999999</v>
      </c>
      <c r="C29" s="26">
        <f t="shared" si="1"/>
        <v>108.38139058425926</v>
      </c>
      <c r="D29" s="27">
        <v>3.65</v>
      </c>
      <c r="E29" s="28">
        <v>-0.6</v>
      </c>
      <c r="F29" s="32">
        <f t="shared" si="2"/>
        <v>83.381390584259265</v>
      </c>
      <c r="G29" s="4"/>
      <c r="H29" s="5"/>
      <c r="I29" s="3"/>
      <c r="J29" s="3"/>
      <c r="K29" s="3"/>
      <c r="L29" s="3"/>
    </row>
    <row r="30" spans="1:12">
      <c r="A30" s="13">
        <v>299.35000000000002</v>
      </c>
      <c r="B30" s="26">
        <f t="shared" si="4"/>
        <v>2734.3254999999999</v>
      </c>
      <c r="C30" s="26">
        <f t="shared" si="1"/>
        <v>109.47855330318208</v>
      </c>
      <c r="D30" s="27">
        <v>3.77</v>
      </c>
      <c r="E30" s="28">
        <v>-0.64</v>
      </c>
      <c r="F30" s="32">
        <f t="shared" si="2"/>
        <v>84.478553303182082</v>
      </c>
      <c r="G30" s="4"/>
      <c r="H30" s="5"/>
      <c r="I30" s="3"/>
      <c r="J30" s="3"/>
      <c r="K30" s="3"/>
      <c r="L30" s="3"/>
    </row>
    <row r="31" spans="1:12">
      <c r="A31" s="13">
        <v>300.35000000000002</v>
      </c>
      <c r="B31" s="26">
        <f t="shared" si="4"/>
        <v>2734.3254999999999</v>
      </c>
      <c r="C31" s="26">
        <f t="shared" si="1"/>
        <v>109.8442742094897</v>
      </c>
      <c r="D31" s="27">
        <v>3.9</v>
      </c>
      <c r="E31" s="28">
        <v>-0.68</v>
      </c>
      <c r="F31" s="32">
        <f t="shared" si="2"/>
        <v>84.844274209489697</v>
      </c>
      <c r="G31" s="4"/>
      <c r="H31" s="5"/>
      <c r="I31" s="3"/>
      <c r="J31" s="3"/>
      <c r="K31" s="3"/>
      <c r="L31" s="3"/>
    </row>
    <row r="32" spans="1:12">
      <c r="A32" s="13">
        <v>299.35000000000002</v>
      </c>
      <c r="B32" s="26">
        <f t="shared" si="4"/>
        <v>2734.3254999999999</v>
      </c>
      <c r="C32" s="26">
        <f t="shared" si="1"/>
        <v>109.47855330318208</v>
      </c>
      <c r="D32" s="27">
        <v>4.0999999999999996</v>
      </c>
      <c r="E32" s="28">
        <v>-0.71</v>
      </c>
      <c r="F32" s="32">
        <f t="shared" si="2"/>
        <v>84.478553303182082</v>
      </c>
      <c r="G32" s="4"/>
      <c r="H32" s="5"/>
      <c r="I32" s="3"/>
      <c r="J32" s="3"/>
      <c r="K32" s="3"/>
      <c r="L32" s="3"/>
    </row>
    <row r="33" spans="1:12">
      <c r="A33" s="13">
        <v>297.35000000000002</v>
      </c>
      <c r="B33" s="26">
        <f t="shared" si="4"/>
        <v>2734.3254999999999</v>
      </c>
      <c r="C33" s="26">
        <f t="shared" si="1"/>
        <v>108.74711149056687</v>
      </c>
      <c r="D33" s="27">
        <v>4.25</v>
      </c>
      <c r="E33" s="28">
        <v>-0.75</v>
      </c>
      <c r="F33" s="32">
        <f t="shared" si="2"/>
        <v>83.747111490566866</v>
      </c>
      <c r="G33" s="4"/>
      <c r="H33" s="5"/>
      <c r="I33" s="3"/>
      <c r="J33" s="3"/>
      <c r="K33" s="3"/>
      <c r="L33" s="3"/>
    </row>
    <row r="34" spans="1:12">
      <c r="A34" s="13">
        <v>295.35000000000002</v>
      </c>
      <c r="B34" s="26">
        <f t="shared" si="4"/>
        <v>2734.3254999999999</v>
      </c>
      <c r="C34" s="26">
        <f t="shared" si="1"/>
        <v>108.01566967795166</v>
      </c>
      <c r="D34" s="27">
        <v>4.4000000000000004</v>
      </c>
      <c r="E34" s="28">
        <v>-0.77</v>
      </c>
      <c r="F34" s="32">
        <f t="shared" si="2"/>
        <v>83.015669677951664</v>
      </c>
      <c r="G34" s="4"/>
      <c r="H34" s="5"/>
      <c r="I34" s="3"/>
      <c r="J34" s="3"/>
      <c r="K34" s="3"/>
      <c r="L34" s="3"/>
    </row>
    <row r="35" spans="1:12" ht="15" thickBot="1">
      <c r="A35" s="15">
        <v>294.35000000000002</v>
      </c>
      <c r="B35" s="33">
        <f t="shared" si="4"/>
        <v>2734.3254999999999</v>
      </c>
      <c r="C35" s="33">
        <f t="shared" si="1"/>
        <v>107.64994877164405</v>
      </c>
      <c r="D35" s="34">
        <v>4.5999999999999996</v>
      </c>
      <c r="E35" s="35">
        <v>-0.81</v>
      </c>
      <c r="F35" s="36">
        <f t="shared" si="2"/>
        <v>82.649948771644048</v>
      </c>
      <c r="G35" s="4"/>
      <c r="H35" s="5"/>
      <c r="I35" s="3"/>
      <c r="J35" s="3"/>
      <c r="K35" s="3"/>
      <c r="L35" s="3"/>
    </row>
    <row r="36" spans="1:12">
      <c r="A36" s="3"/>
      <c r="B36" s="3"/>
      <c r="C36" s="3"/>
      <c r="D36" s="18"/>
      <c r="E36" s="18"/>
      <c r="F36" s="3"/>
      <c r="G36" s="3"/>
      <c r="H36" s="3"/>
      <c r="I36" s="3"/>
      <c r="J36" s="3"/>
      <c r="K36" s="3"/>
      <c r="L36" s="3"/>
    </row>
    <row r="37" spans="1:12">
      <c r="A37" s="3"/>
      <c r="B37" s="3"/>
      <c r="C37" s="3"/>
      <c r="D37" s="18"/>
      <c r="E37" s="18"/>
      <c r="F37" s="3"/>
      <c r="G37" s="3"/>
      <c r="H37" s="3"/>
      <c r="I37" s="3"/>
      <c r="J37" s="3"/>
      <c r="K37" s="3"/>
      <c r="L37" s="3"/>
    </row>
    <row r="38" spans="1:12">
      <c r="A38" s="3"/>
      <c r="B38" s="3"/>
      <c r="C38" s="3"/>
      <c r="D38" s="18"/>
      <c r="E38" s="18"/>
      <c r="F38" s="3"/>
      <c r="G38" s="3"/>
      <c r="H38" s="3"/>
      <c r="I38" s="3"/>
      <c r="J38" s="3"/>
      <c r="K38" s="3"/>
      <c r="L38" s="3"/>
    </row>
    <row r="39" spans="1:12">
      <c r="A39" s="3"/>
      <c r="B39" s="3"/>
      <c r="C39" s="3"/>
      <c r="D39" s="18"/>
      <c r="E39" s="18"/>
      <c r="F39" s="3"/>
      <c r="G39" s="3"/>
      <c r="H39" s="3"/>
      <c r="I39" s="3"/>
      <c r="J39" s="3"/>
      <c r="K39" s="3"/>
      <c r="L39" s="3"/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Question 3</vt:lpstr>
      <vt:lpstr>Question 4</vt:lpstr>
      <vt:lpstr>Question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2020-02-02T11:33:00Z</dcterms:created>
  <dcterms:modified xsi:type="dcterms:W3CDTF">2020-02-02T16:42:16Z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1033-11.2.0.9144</vt:lpwstr>
  </property>
</Properties>
</file>